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Castanhola/Documents/EuroBillTracker/Jogos/HitsComUtilizadores/02_Utilizador/"/>
    </mc:Choice>
  </mc:AlternateContent>
  <xr:revisionPtr revIDLastSave="0" documentId="13_ncr:1_{0297C2B2-8410-9644-B450-B76812C43A19}" xr6:coauthVersionLast="31" xr6:coauthVersionMax="31" xr10:uidLastSave="{00000000-0000-0000-0000-000000000000}"/>
  <bookViews>
    <workbookView xWindow="760" yWindow="460" windowWidth="19460" windowHeight="15500" tabRatio="702" xr2:uid="{00000000-000D-0000-FFFF-FFFF00000000}"/>
  </bookViews>
  <sheets>
    <sheet name="Utilizadores com hits" sheetId="1" r:id="rId1"/>
    <sheet name="Definicoes_Instrucoes" sheetId="4" r:id="rId2"/>
  </sheets>
  <calcPr calcId="17901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34" i="1" l="1"/>
  <c r="K234" i="1"/>
  <c r="L234" i="1"/>
  <c r="M234" i="1"/>
  <c r="N234" i="1"/>
  <c r="O234" i="1"/>
  <c r="P234" i="1"/>
  <c r="Q234" i="1"/>
  <c r="J235" i="1"/>
  <c r="K235" i="1"/>
  <c r="R235" i="1" s="1"/>
  <c r="L235" i="1"/>
  <c r="M235" i="1"/>
  <c r="N235" i="1"/>
  <c r="O235" i="1"/>
  <c r="P235" i="1"/>
  <c r="Q235" i="1"/>
  <c r="J236" i="1"/>
  <c r="K236" i="1"/>
  <c r="L236" i="1"/>
  <c r="M236" i="1"/>
  <c r="N236" i="1"/>
  <c r="O236" i="1"/>
  <c r="P236" i="1"/>
  <c r="Q236" i="1"/>
  <c r="J237" i="1"/>
  <c r="K237" i="1"/>
  <c r="L237" i="1"/>
  <c r="M237" i="1"/>
  <c r="N237" i="1"/>
  <c r="O237" i="1"/>
  <c r="P237" i="1"/>
  <c r="Q237" i="1"/>
  <c r="J238" i="1"/>
  <c r="K238" i="1"/>
  <c r="L238" i="1"/>
  <c r="M238" i="1"/>
  <c r="N238" i="1"/>
  <c r="O238" i="1"/>
  <c r="P238" i="1"/>
  <c r="Q238" i="1"/>
  <c r="J239" i="1"/>
  <c r="K239" i="1"/>
  <c r="R239" i="1" s="1"/>
  <c r="L239" i="1"/>
  <c r="M239" i="1"/>
  <c r="N239" i="1"/>
  <c r="O239" i="1"/>
  <c r="P239" i="1"/>
  <c r="Q239" i="1"/>
  <c r="J240" i="1"/>
  <c r="K240" i="1"/>
  <c r="L240" i="1"/>
  <c r="M240" i="1"/>
  <c r="N240" i="1"/>
  <c r="O240" i="1"/>
  <c r="P240" i="1"/>
  <c r="Q240" i="1"/>
  <c r="J241" i="1"/>
  <c r="K241" i="1"/>
  <c r="R241" i="1" s="1"/>
  <c r="L241" i="1"/>
  <c r="M241" i="1"/>
  <c r="N241" i="1"/>
  <c r="O241" i="1"/>
  <c r="P241" i="1"/>
  <c r="Q241" i="1"/>
  <c r="J242" i="1"/>
  <c r="K242" i="1"/>
  <c r="L242" i="1"/>
  <c r="M242" i="1"/>
  <c r="N242" i="1"/>
  <c r="O242" i="1"/>
  <c r="P242" i="1"/>
  <c r="Q242" i="1"/>
  <c r="J243" i="1"/>
  <c r="K243" i="1"/>
  <c r="R243" i="1" s="1"/>
  <c r="L243" i="1"/>
  <c r="M243" i="1"/>
  <c r="N243" i="1"/>
  <c r="O243" i="1"/>
  <c r="P243" i="1"/>
  <c r="Q243" i="1"/>
  <c r="J244" i="1"/>
  <c r="K244" i="1"/>
  <c r="L244" i="1"/>
  <c r="M244" i="1"/>
  <c r="N244" i="1"/>
  <c r="O244" i="1"/>
  <c r="P244" i="1"/>
  <c r="Q244" i="1"/>
  <c r="J245" i="1"/>
  <c r="K245" i="1"/>
  <c r="R245" i="1" s="1"/>
  <c r="L245" i="1"/>
  <c r="M245" i="1"/>
  <c r="N245" i="1"/>
  <c r="O245" i="1"/>
  <c r="P245" i="1"/>
  <c r="Q245" i="1"/>
  <c r="J246" i="1"/>
  <c r="K246" i="1"/>
  <c r="L246" i="1"/>
  <c r="M246" i="1"/>
  <c r="N246" i="1"/>
  <c r="O246" i="1"/>
  <c r="P246" i="1"/>
  <c r="Q246" i="1"/>
  <c r="R237" i="1" l="1"/>
  <c r="R246" i="1"/>
  <c r="R242" i="1"/>
  <c r="R238" i="1"/>
  <c r="R234" i="1"/>
  <c r="R244" i="1"/>
  <c r="R240" i="1"/>
  <c r="R236" i="1"/>
  <c r="J224" i="1"/>
  <c r="K224" i="1"/>
  <c r="L224" i="1"/>
  <c r="M224" i="1"/>
  <c r="N224" i="1"/>
  <c r="O224" i="1"/>
  <c r="P224" i="1"/>
  <c r="Q224" i="1"/>
  <c r="J225" i="1"/>
  <c r="K225" i="1"/>
  <c r="L225" i="1"/>
  <c r="M225" i="1"/>
  <c r="N225" i="1"/>
  <c r="O225" i="1"/>
  <c r="P225" i="1"/>
  <c r="Q225" i="1"/>
  <c r="J226" i="1"/>
  <c r="K226" i="1"/>
  <c r="L226" i="1"/>
  <c r="M226" i="1"/>
  <c r="N226" i="1"/>
  <c r="O226" i="1"/>
  <c r="P226" i="1"/>
  <c r="Q226" i="1"/>
  <c r="J227" i="1"/>
  <c r="K227" i="1"/>
  <c r="R227" i="1" s="1"/>
  <c r="L227" i="1"/>
  <c r="M227" i="1"/>
  <c r="N227" i="1"/>
  <c r="O227" i="1"/>
  <c r="P227" i="1"/>
  <c r="Q227" i="1"/>
  <c r="J228" i="1"/>
  <c r="K228" i="1"/>
  <c r="L228" i="1"/>
  <c r="M228" i="1"/>
  <c r="N228" i="1"/>
  <c r="O228" i="1"/>
  <c r="P228" i="1"/>
  <c r="Q228" i="1"/>
  <c r="J229" i="1"/>
  <c r="K229" i="1"/>
  <c r="L229" i="1"/>
  <c r="M229" i="1"/>
  <c r="N229" i="1"/>
  <c r="O229" i="1"/>
  <c r="P229" i="1"/>
  <c r="Q229" i="1"/>
  <c r="J230" i="1"/>
  <c r="K230" i="1"/>
  <c r="L230" i="1"/>
  <c r="M230" i="1"/>
  <c r="N230" i="1"/>
  <c r="O230" i="1"/>
  <c r="P230" i="1"/>
  <c r="Q230" i="1"/>
  <c r="J231" i="1"/>
  <c r="K231" i="1"/>
  <c r="R231" i="1" s="1"/>
  <c r="L231" i="1"/>
  <c r="M231" i="1"/>
  <c r="N231" i="1"/>
  <c r="O231" i="1"/>
  <c r="P231" i="1"/>
  <c r="Q231" i="1"/>
  <c r="J232" i="1"/>
  <c r="K232" i="1"/>
  <c r="L232" i="1"/>
  <c r="M232" i="1"/>
  <c r="N232" i="1"/>
  <c r="O232" i="1"/>
  <c r="P232" i="1"/>
  <c r="Q232" i="1"/>
  <c r="J233" i="1"/>
  <c r="K233" i="1"/>
  <c r="L233" i="1"/>
  <c r="M233" i="1"/>
  <c r="N233" i="1"/>
  <c r="O233" i="1"/>
  <c r="P233" i="1"/>
  <c r="Q233" i="1"/>
  <c r="R229" i="1" l="1"/>
  <c r="R233" i="1"/>
  <c r="R225" i="1"/>
  <c r="R232" i="1"/>
  <c r="R228" i="1"/>
  <c r="R224" i="1"/>
  <c r="R230" i="1"/>
  <c r="R226" i="1"/>
  <c r="J170" i="1"/>
  <c r="K170" i="1"/>
  <c r="L170" i="1"/>
  <c r="M170" i="1"/>
  <c r="N170" i="1"/>
  <c r="O170" i="1"/>
  <c r="P170" i="1"/>
  <c r="Q170" i="1"/>
  <c r="J171" i="1"/>
  <c r="K171" i="1"/>
  <c r="L171" i="1"/>
  <c r="M171" i="1"/>
  <c r="N171" i="1"/>
  <c r="O171" i="1"/>
  <c r="P171" i="1"/>
  <c r="Q171" i="1"/>
  <c r="J172" i="1"/>
  <c r="K172" i="1"/>
  <c r="L172" i="1"/>
  <c r="M172" i="1"/>
  <c r="N172" i="1"/>
  <c r="O172" i="1"/>
  <c r="P172" i="1"/>
  <c r="Q172" i="1"/>
  <c r="J173" i="1"/>
  <c r="K173" i="1"/>
  <c r="L173" i="1"/>
  <c r="M173" i="1"/>
  <c r="N173" i="1"/>
  <c r="O173" i="1"/>
  <c r="P173" i="1"/>
  <c r="Q173" i="1"/>
  <c r="J174" i="1"/>
  <c r="K174" i="1"/>
  <c r="L174" i="1"/>
  <c r="M174" i="1"/>
  <c r="N174" i="1"/>
  <c r="O174" i="1"/>
  <c r="P174" i="1"/>
  <c r="Q174" i="1"/>
  <c r="J175" i="1"/>
  <c r="K175" i="1"/>
  <c r="L175" i="1"/>
  <c r="M175" i="1"/>
  <c r="N175" i="1"/>
  <c r="O175" i="1"/>
  <c r="P175" i="1"/>
  <c r="Q175" i="1"/>
  <c r="J176" i="1"/>
  <c r="K176" i="1"/>
  <c r="L176" i="1"/>
  <c r="M176" i="1"/>
  <c r="N176" i="1"/>
  <c r="O176" i="1"/>
  <c r="P176" i="1"/>
  <c r="Q176" i="1"/>
  <c r="J177" i="1"/>
  <c r="K177" i="1"/>
  <c r="L177" i="1"/>
  <c r="M177" i="1"/>
  <c r="N177" i="1"/>
  <c r="O177" i="1"/>
  <c r="P177" i="1"/>
  <c r="Q177" i="1"/>
  <c r="J178" i="1"/>
  <c r="K178" i="1"/>
  <c r="L178" i="1"/>
  <c r="M178" i="1"/>
  <c r="N178" i="1"/>
  <c r="O178" i="1"/>
  <c r="P178" i="1"/>
  <c r="Q178" i="1"/>
  <c r="J179" i="1"/>
  <c r="K179" i="1"/>
  <c r="L179" i="1"/>
  <c r="M179" i="1"/>
  <c r="N179" i="1"/>
  <c r="O179" i="1"/>
  <c r="P179" i="1"/>
  <c r="Q179" i="1"/>
  <c r="J180" i="1"/>
  <c r="K180" i="1"/>
  <c r="L180" i="1"/>
  <c r="M180" i="1"/>
  <c r="N180" i="1"/>
  <c r="O180" i="1"/>
  <c r="P180" i="1"/>
  <c r="Q180" i="1"/>
  <c r="J181" i="1"/>
  <c r="K181" i="1"/>
  <c r="L181" i="1"/>
  <c r="M181" i="1"/>
  <c r="N181" i="1"/>
  <c r="O181" i="1"/>
  <c r="P181" i="1"/>
  <c r="Q181" i="1"/>
  <c r="J182" i="1"/>
  <c r="K182" i="1"/>
  <c r="L182" i="1"/>
  <c r="M182" i="1"/>
  <c r="N182" i="1"/>
  <c r="O182" i="1"/>
  <c r="P182" i="1"/>
  <c r="Q182" i="1"/>
  <c r="J183" i="1"/>
  <c r="K183" i="1"/>
  <c r="L183" i="1"/>
  <c r="M183" i="1"/>
  <c r="N183" i="1"/>
  <c r="O183" i="1"/>
  <c r="P183" i="1"/>
  <c r="Q183" i="1"/>
  <c r="J184" i="1"/>
  <c r="K184" i="1"/>
  <c r="L184" i="1"/>
  <c r="M184" i="1"/>
  <c r="N184" i="1"/>
  <c r="O184" i="1"/>
  <c r="P184" i="1"/>
  <c r="Q184" i="1"/>
  <c r="J185" i="1"/>
  <c r="K185" i="1"/>
  <c r="R185" i="1" s="1"/>
  <c r="L185" i="1"/>
  <c r="M185" i="1"/>
  <c r="N185" i="1"/>
  <c r="O185" i="1"/>
  <c r="P185" i="1"/>
  <c r="Q185" i="1"/>
  <c r="J186" i="1"/>
  <c r="K186" i="1"/>
  <c r="L186" i="1"/>
  <c r="M186" i="1"/>
  <c r="N186" i="1"/>
  <c r="O186" i="1"/>
  <c r="P186" i="1"/>
  <c r="Q186" i="1"/>
  <c r="J187" i="1"/>
  <c r="K187" i="1"/>
  <c r="L187" i="1"/>
  <c r="M187" i="1"/>
  <c r="N187" i="1"/>
  <c r="O187" i="1"/>
  <c r="P187" i="1"/>
  <c r="Q187" i="1"/>
  <c r="J188" i="1"/>
  <c r="K188" i="1"/>
  <c r="L188" i="1"/>
  <c r="M188" i="1"/>
  <c r="N188" i="1"/>
  <c r="O188" i="1"/>
  <c r="P188" i="1"/>
  <c r="Q188" i="1"/>
  <c r="J189" i="1"/>
  <c r="K189" i="1"/>
  <c r="L189" i="1"/>
  <c r="M189" i="1"/>
  <c r="N189" i="1"/>
  <c r="O189" i="1"/>
  <c r="P189" i="1"/>
  <c r="Q189" i="1"/>
  <c r="J190" i="1"/>
  <c r="K190" i="1"/>
  <c r="L190" i="1"/>
  <c r="M190" i="1"/>
  <c r="N190" i="1"/>
  <c r="O190" i="1"/>
  <c r="P190" i="1"/>
  <c r="Q190" i="1"/>
  <c r="J191" i="1"/>
  <c r="K191" i="1"/>
  <c r="L191" i="1"/>
  <c r="M191" i="1"/>
  <c r="N191" i="1"/>
  <c r="O191" i="1"/>
  <c r="P191" i="1"/>
  <c r="Q191" i="1"/>
  <c r="J192" i="1"/>
  <c r="K192" i="1"/>
  <c r="L192" i="1"/>
  <c r="M192" i="1"/>
  <c r="N192" i="1"/>
  <c r="O192" i="1"/>
  <c r="P192" i="1"/>
  <c r="Q192" i="1"/>
  <c r="J193" i="1"/>
  <c r="K193" i="1"/>
  <c r="L193" i="1"/>
  <c r="M193" i="1"/>
  <c r="N193" i="1"/>
  <c r="O193" i="1"/>
  <c r="P193" i="1"/>
  <c r="Q193" i="1"/>
  <c r="J194" i="1"/>
  <c r="K194" i="1"/>
  <c r="L194" i="1"/>
  <c r="M194" i="1"/>
  <c r="N194" i="1"/>
  <c r="O194" i="1"/>
  <c r="P194" i="1"/>
  <c r="Q194" i="1"/>
  <c r="J195" i="1"/>
  <c r="K195" i="1"/>
  <c r="L195" i="1"/>
  <c r="M195" i="1"/>
  <c r="N195" i="1"/>
  <c r="O195" i="1"/>
  <c r="P195" i="1"/>
  <c r="Q195" i="1"/>
  <c r="J196" i="1"/>
  <c r="K196" i="1"/>
  <c r="L196" i="1"/>
  <c r="M196" i="1"/>
  <c r="N196" i="1"/>
  <c r="O196" i="1"/>
  <c r="P196" i="1"/>
  <c r="Q196" i="1"/>
  <c r="J197" i="1"/>
  <c r="K197" i="1"/>
  <c r="L197" i="1"/>
  <c r="M197" i="1"/>
  <c r="N197" i="1"/>
  <c r="O197" i="1"/>
  <c r="P197" i="1"/>
  <c r="Q197" i="1"/>
  <c r="J198" i="1"/>
  <c r="K198" i="1"/>
  <c r="L198" i="1"/>
  <c r="M198" i="1"/>
  <c r="N198" i="1"/>
  <c r="O198" i="1"/>
  <c r="P198" i="1"/>
  <c r="Q198" i="1"/>
  <c r="J199" i="1"/>
  <c r="K199" i="1"/>
  <c r="L199" i="1"/>
  <c r="M199" i="1"/>
  <c r="N199" i="1"/>
  <c r="O199" i="1"/>
  <c r="P199" i="1"/>
  <c r="Q199" i="1"/>
  <c r="J200" i="1"/>
  <c r="K200" i="1"/>
  <c r="L200" i="1"/>
  <c r="M200" i="1"/>
  <c r="N200" i="1"/>
  <c r="O200" i="1"/>
  <c r="P200" i="1"/>
  <c r="Q200" i="1"/>
  <c r="J201" i="1"/>
  <c r="K201" i="1"/>
  <c r="L201" i="1"/>
  <c r="M201" i="1"/>
  <c r="N201" i="1"/>
  <c r="O201" i="1"/>
  <c r="P201" i="1"/>
  <c r="Q201" i="1"/>
  <c r="J202" i="1"/>
  <c r="K202" i="1"/>
  <c r="L202" i="1"/>
  <c r="M202" i="1"/>
  <c r="N202" i="1"/>
  <c r="O202" i="1"/>
  <c r="P202" i="1"/>
  <c r="Q202" i="1"/>
  <c r="J203" i="1"/>
  <c r="K203" i="1"/>
  <c r="L203" i="1"/>
  <c r="M203" i="1"/>
  <c r="N203" i="1"/>
  <c r="O203" i="1"/>
  <c r="P203" i="1"/>
  <c r="Q203" i="1"/>
  <c r="J204" i="1"/>
  <c r="K204" i="1"/>
  <c r="L204" i="1"/>
  <c r="M204" i="1"/>
  <c r="N204" i="1"/>
  <c r="O204" i="1"/>
  <c r="P204" i="1"/>
  <c r="Q204" i="1"/>
  <c r="J205" i="1"/>
  <c r="K205" i="1"/>
  <c r="L205" i="1"/>
  <c r="M205" i="1"/>
  <c r="N205" i="1"/>
  <c r="O205" i="1"/>
  <c r="P205" i="1"/>
  <c r="Q205" i="1"/>
  <c r="J206" i="1"/>
  <c r="K206" i="1"/>
  <c r="L206" i="1"/>
  <c r="M206" i="1"/>
  <c r="N206" i="1"/>
  <c r="O206" i="1"/>
  <c r="P206" i="1"/>
  <c r="Q206" i="1"/>
  <c r="J207" i="1"/>
  <c r="K207" i="1"/>
  <c r="L207" i="1"/>
  <c r="M207" i="1"/>
  <c r="N207" i="1"/>
  <c r="O207" i="1"/>
  <c r="P207" i="1"/>
  <c r="Q207" i="1"/>
  <c r="J208" i="1"/>
  <c r="K208" i="1"/>
  <c r="L208" i="1"/>
  <c r="M208" i="1"/>
  <c r="N208" i="1"/>
  <c r="O208" i="1"/>
  <c r="P208" i="1"/>
  <c r="Q208" i="1"/>
  <c r="J209" i="1"/>
  <c r="K209" i="1"/>
  <c r="L209" i="1"/>
  <c r="M209" i="1"/>
  <c r="N209" i="1"/>
  <c r="O209" i="1"/>
  <c r="P209" i="1"/>
  <c r="Q209" i="1"/>
  <c r="J210" i="1"/>
  <c r="K210" i="1"/>
  <c r="L210" i="1"/>
  <c r="M210" i="1"/>
  <c r="N210" i="1"/>
  <c r="O210" i="1"/>
  <c r="P210" i="1"/>
  <c r="Q210" i="1"/>
  <c r="J211" i="1"/>
  <c r="K211" i="1"/>
  <c r="L211" i="1"/>
  <c r="M211" i="1"/>
  <c r="N211" i="1"/>
  <c r="O211" i="1"/>
  <c r="P211" i="1"/>
  <c r="Q211" i="1"/>
  <c r="J212" i="1"/>
  <c r="K212" i="1"/>
  <c r="L212" i="1"/>
  <c r="M212" i="1"/>
  <c r="N212" i="1"/>
  <c r="O212" i="1"/>
  <c r="P212" i="1"/>
  <c r="Q212" i="1"/>
  <c r="J213" i="1"/>
  <c r="K213" i="1"/>
  <c r="L213" i="1"/>
  <c r="M213" i="1"/>
  <c r="N213" i="1"/>
  <c r="O213" i="1"/>
  <c r="P213" i="1"/>
  <c r="Q213" i="1"/>
  <c r="J214" i="1"/>
  <c r="K214" i="1"/>
  <c r="L214" i="1"/>
  <c r="M214" i="1"/>
  <c r="N214" i="1"/>
  <c r="O214" i="1"/>
  <c r="P214" i="1"/>
  <c r="Q214" i="1"/>
  <c r="J215" i="1"/>
  <c r="K215" i="1"/>
  <c r="L215" i="1"/>
  <c r="M215" i="1"/>
  <c r="N215" i="1"/>
  <c r="O215" i="1"/>
  <c r="P215" i="1"/>
  <c r="Q215" i="1"/>
  <c r="J216" i="1"/>
  <c r="K216" i="1"/>
  <c r="L216" i="1"/>
  <c r="M216" i="1"/>
  <c r="N216" i="1"/>
  <c r="O216" i="1"/>
  <c r="P216" i="1"/>
  <c r="Q216" i="1"/>
  <c r="J217" i="1"/>
  <c r="K217" i="1"/>
  <c r="L217" i="1"/>
  <c r="M217" i="1"/>
  <c r="N217" i="1"/>
  <c r="O217" i="1"/>
  <c r="P217" i="1"/>
  <c r="Q217" i="1"/>
  <c r="J218" i="1"/>
  <c r="K218" i="1"/>
  <c r="L218" i="1"/>
  <c r="M218" i="1"/>
  <c r="N218" i="1"/>
  <c r="O218" i="1"/>
  <c r="P218" i="1"/>
  <c r="Q218" i="1"/>
  <c r="J219" i="1"/>
  <c r="K219" i="1"/>
  <c r="L219" i="1"/>
  <c r="M219" i="1"/>
  <c r="N219" i="1"/>
  <c r="O219" i="1"/>
  <c r="P219" i="1"/>
  <c r="Q219" i="1"/>
  <c r="J220" i="1"/>
  <c r="K220" i="1"/>
  <c r="L220" i="1"/>
  <c r="M220" i="1"/>
  <c r="N220" i="1"/>
  <c r="O220" i="1"/>
  <c r="P220" i="1"/>
  <c r="Q220" i="1"/>
  <c r="J221" i="1"/>
  <c r="K221" i="1"/>
  <c r="L221" i="1"/>
  <c r="M221" i="1"/>
  <c r="N221" i="1"/>
  <c r="O221" i="1"/>
  <c r="P221" i="1"/>
  <c r="Q221" i="1"/>
  <c r="J222" i="1"/>
  <c r="K222" i="1"/>
  <c r="L222" i="1"/>
  <c r="M222" i="1"/>
  <c r="N222" i="1"/>
  <c r="O222" i="1"/>
  <c r="P222" i="1"/>
  <c r="Q222" i="1"/>
  <c r="J223" i="1"/>
  <c r="K223" i="1"/>
  <c r="L223" i="1"/>
  <c r="M223" i="1"/>
  <c r="N223" i="1"/>
  <c r="O223" i="1"/>
  <c r="P223" i="1"/>
  <c r="Q223" i="1"/>
  <c r="R217" i="1" l="1"/>
  <c r="R201" i="1"/>
  <c r="R221" i="1"/>
  <c r="R193" i="1"/>
  <c r="R209" i="1"/>
  <c r="R177" i="1"/>
  <c r="R205" i="1"/>
  <c r="R189" i="1"/>
  <c r="R173" i="1"/>
  <c r="R213" i="1"/>
  <c r="R197" i="1"/>
  <c r="R181" i="1"/>
  <c r="R219" i="1"/>
  <c r="R211" i="1"/>
  <c r="R203" i="1"/>
  <c r="R195" i="1"/>
  <c r="R187" i="1"/>
  <c r="R179" i="1"/>
  <c r="R171" i="1"/>
  <c r="R223" i="1"/>
  <c r="R222" i="1"/>
  <c r="R215" i="1"/>
  <c r="R207" i="1"/>
  <c r="R199" i="1"/>
  <c r="R191" i="1"/>
  <c r="R183" i="1"/>
  <c r="R175" i="1"/>
  <c r="R218" i="1"/>
  <c r="R214" i="1"/>
  <c r="R210" i="1"/>
  <c r="R206" i="1"/>
  <c r="R202" i="1"/>
  <c r="R198" i="1"/>
  <c r="R194" i="1"/>
  <c r="R190" i="1"/>
  <c r="R186" i="1"/>
  <c r="R182" i="1"/>
  <c r="R178" i="1"/>
  <c r="R174" i="1"/>
  <c r="R170" i="1"/>
  <c r="R220" i="1"/>
  <c r="R216" i="1"/>
  <c r="R212" i="1"/>
  <c r="R208" i="1"/>
  <c r="R204" i="1"/>
  <c r="R200" i="1"/>
  <c r="R196" i="1"/>
  <c r="R192" i="1"/>
  <c r="R188" i="1"/>
  <c r="R184" i="1"/>
  <c r="R180" i="1"/>
  <c r="R176" i="1"/>
  <c r="R172" i="1"/>
  <c r="J102" i="1"/>
  <c r="K102" i="1"/>
  <c r="L102" i="1"/>
  <c r="M102" i="1"/>
  <c r="N102" i="1"/>
  <c r="O102" i="1"/>
  <c r="P102" i="1"/>
  <c r="Q102" i="1"/>
  <c r="J103" i="1"/>
  <c r="K103" i="1"/>
  <c r="L103" i="1"/>
  <c r="M103" i="1"/>
  <c r="N103" i="1"/>
  <c r="O103" i="1"/>
  <c r="P103" i="1"/>
  <c r="Q103" i="1"/>
  <c r="J104" i="1"/>
  <c r="K104" i="1"/>
  <c r="L104" i="1"/>
  <c r="M104" i="1"/>
  <c r="N104" i="1"/>
  <c r="O104" i="1"/>
  <c r="P104" i="1"/>
  <c r="Q104" i="1"/>
  <c r="J105" i="1"/>
  <c r="K105" i="1"/>
  <c r="L105" i="1"/>
  <c r="M105" i="1"/>
  <c r="N105" i="1"/>
  <c r="O105" i="1"/>
  <c r="P105" i="1"/>
  <c r="Q105" i="1"/>
  <c r="J106" i="1"/>
  <c r="K106" i="1"/>
  <c r="L106" i="1"/>
  <c r="M106" i="1"/>
  <c r="N106" i="1"/>
  <c r="O106" i="1"/>
  <c r="P106" i="1"/>
  <c r="Q106" i="1"/>
  <c r="J107" i="1"/>
  <c r="K107" i="1"/>
  <c r="L107" i="1"/>
  <c r="M107" i="1"/>
  <c r="N107" i="1"/>
  <c r="O107" i="1"/>
  <c r="P107" i="1"/>
  <c r="Q107" i="1"/>
  <c r="J108" i="1"/>
  <c r="K108" i="1"/>
  <c r="L108" i="1"/>
  <c r="M108" i="1"/>
  <c r="N108" i="1"/>
  <c r="O108" i="1"/>
  <c r="P108" i="1"/>
  <c r="Q108" i="1"/>
  <c r="J109" i="1"/>
  <c r="K109" i="1"/>
  <c r="L109" i="1"/>
  <c r="M109" i="1"/>
  <c r="N109" i="1"/>
  <c r="O109" i="1"/>
  <c r="P109" i="1"/>
  <c r="Q109" i="1"/>
  <c r="J110" i="1"/>
  <c r="K110" i="1"/>
  <c r="L110" i="1"/>
  <c r="M110" i="1"/>
  <c r="N110" i="1"/>
  <c r="O110" i="1"/>
  <c r="P110" i="1"/>
  <c r="Q110" i="1"/>
  <c r="J111" i="1"/>
  <c r="K111" i="1"/>
  <c r="L111" i="1"/>
  <c r="M111" i="1"/>
  <c r="N111" i="1"/>
  <c r="O111" i="1"/>
  <c r="P111" i="1"/>
  <c r="Q111" i="1"/>
  <c r="J112" i="1"/>
  <c r="K112" i="1"/>
  <c r="L112" i="1"/>
  <c r="M112" i="1"/>
  <c r="N112" i="1"/>
  <c r="O112" i="1"/>
  <c r="P112" i="1"/>
  <c r="Q112" i="1"/>
  <c r="J113" i="1"/>
  <c r="K113" i="1"/>
  <c r="L113" i="1"/>
  <c r="M113" i="1"/>
  <c r="N113" i="1"/>
  <c r="O113" i="1"/>
  <c r="P113" i="1"/>
  <c r="Q113" i="1"/>
  <c r="J114" i="1"/>
  <c r="K114" i="1"/>
  <c r="L114" i="1"/>
  <c r="M114" i="1"/>
  <c r="N114" i="1"/>
  <c r="O114" i="1"/>
  <c r="P114" i="1"/>
  <c r="Q114" i="1"/>
  <c r="J115" i="1"/>
  <c r="K115" i="1"/>
  <c r="L115" i="1"/>
  <c r="M115" i="1"/>
  <c r="N115" i="1"/>
  <c r="O115" i="1"/>
  <c r="P115" i="1"/>
  <c r="Q115" i="1"/>
  <c r="J116" i="1"/>
  <c r="K116" i="1"/>
  <c r="L116" i="1"/>
  <c r="M116" i="1"/>
  <c r="N116" i="1"/>
  <c r="O116" i="1"/>
  <c r="P116" i="1"/>
  <c r="Q116" i="1"/>
  <c r="J117" i="1"/>
  <c r="K117" i="1"/>
  <c r="L117" i="1"/>
  <c r="M117" i="1"/>
  <c r="N117" i="1"/>
  <c r="O117" i="1"/>
  <c r="P117" i="1"/>
  <c r="Q117" i="1"/>
  <c r="J118" i="1"/>
  <c r="K118" i="1"/>
  <c r="L118" i="1"/>
  <c r="M118" i="1"/>
  <c r="N118" i="1"/>
  <c r="O118" i="1"/>
  <c r="P118" i="1"/>
  <c r="Q118" i="1"/>
  <c r="J119" i="1"/>
  <c r="K119" i="1"/>
  <c r="L119" i="1"/>
  <c r="M119" i="1"/>
  <c r="N119" i="1"/>
  <c r="O119" i="1"/>
  <c r="P119" i="1"/>
  <c r="Q119" i="1"/>
  <c r="J120" i="1"/>
  <c r="K120" i="1"/>
  <c r="L120" i="1"/>
  <c r="M120" i="1"/>
  <c r="N120" i="1"/>
  <c r="O120" i="1"/>
  <c r="P120" i="1"/>
  <c r="Q120" i="1"/>
  <c r="J121" i="1"/>
  <c r="K121" i="1"/>
  <c r="L121" i="1"/>
  <c r="M121" i="1"/>
  <c r="N121" i="1"/>
  <c r="O121" i="1"/>
  <c r="P121" i="1"/>
  <c r="Q121" i="1"/>
  <c r="J122" i="1"/>
  <c r="K122" i="1"/>
  <c r="L122" i="1"/>
  <c r="M122" i="1"/>
  <c r="N122" i="1"/>
  <c r="O122" i="1"/>
  <c r="P122" i="1"/>
  <c r="Q122" i="1"/>
  <c r="J123" i="1"/>
  <c r="K123" i="1"/>
  <c r="L123" i="1"/>
  <c r="M123" i="1"/>
  <c r="N123" i="1"/>
  <c r="O123" i="1"/>
  <c r="P123" i="1"/>
  <c r="Q123" i="1"/>
  <c r="J124" i="1"/>
  <c r="K124" i="1"/>
  <c r="L124" i="1"/>
  <c r="M124" i="1"/>
  <c r="N124" i="1"/>
  <c r="O124" i="1"/>
  <c r="P124" i="1"/>
  <c r="Q124" i="1"/>
  <c r="J125" i="1"/>
  <c r="K125" i="1"/>
  <c r="L125" i="1"/>
  <c r="M125" i="1"/>
  <c r="N125" i="1"/>
  <c r="O125" i="1"/>
  <c r="P125" i="1"/>
  <c r="Q125" i="1"/>
  <c r="J126" i="1"/>
  <c r="K126" i="1"/>
  <c r="L126" i="1"/>
  <c r="M126" i="1"/>
  <c r="N126" i="1"/>
  <c r="O126" i="1"/>
  <c r="P126" i="1"/>
  <c r="Q126" i="1"/>
  <c r="J127" i="1"/>
  <c r="K127" i="1"/>
  <c r="L127" i="1"/>
  <c r="M127" i="1"/>
  <c r="N127" i="1"/>
  <c r="O127" i="1"/>
  <c r="P127" i="1"/>
  <c r="Q127" i="1"/>
  <c r="J128" i="1"/>
  <c r="K128" i="1"/>
  <c r="L128" i="1"/>
  <c r="M128" i="1"/>
  <c r="N128" i="1"/>
  <c r="O128" i="1"/>
  <c r="P128" i="1"/>
  <c r="Q128" i="1"/>
  <c r="J129" i="1"/>
  <c r="K129" i="1"/>
  <c r="L129" i="1"/>
  <c r="M129" i="1"/>
  <c r="N129" i="1"/>
  <c r="O129" i="1"/>
  <c r="P129" i="1"/>
  <c r="Q129" i="1"/>
  <c r="J130" i="1"/>
  <c r="K130" i="1"/>
  <c r="L130" i="1"/>
  <c r="M130" i="1"/>
  <c r="N130" i="1"/>
  <c r="O130" i="1"/>
  <c r="P130" i="1"/>
  <c r="Q130" i="1"/>
  <c r="J131" i="1"/>
  <c r="K131" i="1"/>
  <c r="L131" i="1"/>
  <c r="M131" i="1"/>
  <c r="N131" i="1"/>
  <c r="O131" i="1"/>
  <c r="P131" i="1"/>
  <c r="Q131" i="1"/>
  <c r="J132" i="1"/>
  <c r="K132" i="1"/>
  <c r="L132" i="1"/>
  <c r="M132" i="1"/>
  <c r="N132" i="1"/>
  <c r="O132" i="1"/>
  <c r="P132" i="1"/>
  <c r="Q132" i="1"/>
  <c r="J133" i="1"/>
  <c r="K133" i="1"/>
  <c r="L133" i="1"/>
  <c r="M133" i="1"/>
  <c r="N133" i="1"/>
  <c r="O133" i="1"/>
  <c r="P133" i="1"/>
  <c r="Q133" i="1"/>
  <c r="J134" i="1"/>
  <c r="K134" i="1"/>
  <c r="L134" i="1"/>
  <c r="M134" i="1"/>
  <c r="N134" i="1"/>
  <c r="O134" i="1"/>
  <c r="P134" i="1"/>
  <c r="Q134" i="1"/>
  <c r="J135" i="1"/>
  <c r="K135" i="1"/>
  <c r="L135" i="1"/>
  <c r="M135" i="1"/>
  <c r="N135" i="1"/>
  <c r="O135" i="1"/>
  <c r="P135" i="1"/>
  <c r="Q135" i="1"/>
  <c r="J136" i="1"/>
  <c r="K136" i="1"/>
  <c r="L136" i="1"/>
  <c r="M136" i="1"/>
  <c r="N136" i="1"/>
  <c r="O136" i="1"/>
  <c r="P136" i="1"/>
  <c r="Q136" i="1"/>
  <c r="J137" i="1"/>
  <c r="K137" i="1"/>
  <c r="L137" i="1"/>
  <c r="M137" i="1"/>
  <c r="N137" i="1"/>
  <c r="O137" i="1"/>
  <c r="P137" i="1"/>
  <c r="Q137" i="1"/>
  <c r="J138" i="1"/>
  <c r="K138" i="1"/>
  <c r="L138" i="1"/>
  <c r="M138" i="1"/>
  <c r="N138" i="1"/>
  <c r="O138" i="1"/>
  <c r="P138" i="1"/>
  <c r="Q138" i="1"/>
  <c r="J139" i="1"/>
  <c r="K139" i="1"/>
  <c r="L139" i="1"/>
  <c r="M139" i="1"/>
  <c r="N139" i="1"/>
  <c r="O139" i="1"/>
  <c r="P139" i="1"/>
  <c r="Q139" i="1"/>
  <c r="J140" i="1"/>
  <c r="K140" i="1"/>
  <c r="L140" i="1"/>
  <c r="M140" i="1"/>
  <c r="N140" i="1"/>
  <c r="O140" i="1"/>
  <c r="P140" i="1"/>
  <c r="Q140" i="1"/>
  <c r="J141" i="1"/>
  <c r="K141" i="1"/>
  <c r="L141" i="1"/>
  <c r="M141" i="1"/>
  <c r="N141" i="1"/>
  <c r="O141" i="1"/>
  <c r="P141" i="1"/>
  <c r="Q141" i="1"/>
  <c r="J142" i="1"/>
  <c r="K142" i="1"/>
  <c r="L142" i="1"/>
  <c r="M142" i="1"/>
  <c r="N142" i="1"/>
  <c r="O142" i="1"/>
  <c r="P142" i="1"/>
  <c r="Q142" i="1"/>
  <c r="J143" i="1"/>
  <c r="K143" i="1"/>
  <c r="L143" i="1"/>
  <c r="M143" i="1"/>
  <c r="N143" i="1"/>
  <c r="O143" i="1"/>
  <c r="P143" i="1"/>
  <c r="Q143" i="1"/>
  <c r="J144" i="1"/>
  <c r="K144" i="1"/>
  <c r="L144" i="1"/>
  <c r="M144" i="1"/>
  <c r="N144" i="1"/>
  <c r="O144" i="1"/>
  <c r="P144" i="1"/>
  <c r="Q144" i="1"/>
  <c r="J145" i="1"/>
  <c r="K145" i="1"/>
  <c r="L145" i="1"/>
  <c r="M145" i="1"/>
  <c r="N145" i="1"/>
  <c r="O145" i="1"/>
  <c r="P145" i="1"/>
  <c r="Q145" i="1"/>
  <c r="J146" i="1"/>
  <c r="K146" i="1"/>
  <c r="L146" i="1"/>
  <c r="M146" i="1"/>
  <c r="N146" i="1"/>
  <c r="O146" i="1"/>
  <c r="P146" i="1"/>
  <c r="Q146" i="1"/>
  <c r="J147" i="1"/>
  <c r="K147" i="1"/>
  <c r="L147" i="1"/>
  <c r="M147" i="1"/>
  <c r="N147" i="1"/>
  <c r="O147" i="1"/>
  <c r="P147" i="1"/>
  <c r="Q147" i="1"/>
  <c r="J148" i="1"/>
  <c r="K148" i="1"/>
  <c r="L148" i="1"/>
  <c r="M148" i="1"/>
  <c r="N148" i="1"/>
  <c r="O148" i="1"/>
  <c r="P148" i="1"/>
  <c r="Q148" i="1"/>
  <c r="J149" i="1"/>
  <c r="K149" i="1"/>
  <c r="L149" i="1"/>
  <c r="M149" i="1"/>
  <c r="N149" i="1"/>
  <c r="O149" i="1"/>
  <c r="P149" i="1"/>
  <c r="Q149" i="1"/>
  <c r="J150" i="1"/>
  <c r="K150" i="1"/>
  <c r="L150" i="1"/>
  <c r="M150" i="1"/>
  <c r="N150" i="1"/>
  <c r="O150" i="1"/>
  <c r="P150" i="1"/>
  <c r="Q150" i="1"/>
  <c r="J151" i="1"/>
  <c r="K151" i="1"/>
  <c r="L151" i="1"/>
  <c r="M151" i="1"/>
  <c r="N151" i="1"/>
  <c r="O151" i="1"/>
  <c r="P151" i="1"/>
  <c r="Q151" i="1"/>
  <c r="J152" i="1"/>
  <c r="K152" i="1"/>
  <c r="L152" i="1"/>
  <c r="M152" i="1"/>
  <c r="N152" i="1"/>
  <c r="O152" i="1"/>
  <c r="P152" i="1"/>
  <c r="Q152" i="1"/>
  <c r="J153" i="1"/>
  <c r="K153" i="1"/>
  <c r="L153" i="1"/>
  <c r="M153" i="1"/>
  <c r="N153" i="1"/>
  <c r="O153" i="1"/>
  <c r="P153" i="1"/>
  <c r="Q153" i="1"/>
  <c r="J154" i="1"/>
  <c r="K154" i="1"/>
  <c r="L154" i="1"/>
  <c r="M154" i="1"/>
  <c r="N154" i="1"/>
  <c r="O154" i="1"/>
  <c r="P154" i="1"/>
  <c r="Q154" i="1"/>
  <c r="J155" i="1"/>
  <c r="K155" i="1"/>
  <c r="L155" i="1"/>
  <c r="M155" i="1"/>
  <c r="N155" i="1"/>
  <c r="O155" i="1"/>
  <c r="P155" i="1"/>
  <c r="Q155" i="1"/>
  <c r="J156" i="1"/>
  <c r="K156" i="1"/>
  <c r="L156" i="1"/>
  <c r="M156" i="1"/>
  <c r="N156" i="1"/>
  <c r="O156" i="1"/>
  <c r="P156" i="1"/>
  <c r="Q156" i="1"/>
  <c r="J157" i="1"/>
  <c r="K157" i="1"/>
  <c r="L157" i="1"/>
  <c r="M157" i="1"/>
  <c r="N157" i="1"/>
  <c r="O157" i="1"/>
  <c r="P157" i="1"/>
  <c r="Q157" i="1"/>
  <c r="J158" i="1"/>
  <c r="K158" i="1"/>
  <c r="L158" i="1"/>
  <c r="M158" i="1"/>
  <c r="N158" i="1"/>
  <c r="O158" i="1"/>
  <c r="P158" i="1"/>
  <c r="Q158" i="1"/>
  <c r="J159" i="1"/>
  <c r="K159" i="1"/>
  <c r="L159" i="1"/>
  <c r="M159" i="1"/>
  <c r="N159" i="1"/>
  <c r="O159" i="1"/>
  <c r="P159" i="1"/>
  <c r="Q159" i="1"/>
  <c r="J160" i="1"/>
  <c r="K160" i="1"/>
  <c r="L160" i="1"/>
  <c r="M160" i="1"/>
  <c r="N160" i="1"/>
  <c r="O160" i="1"/>
  <c r="P160" i="1"/>
  <c r="Q160" i="1"/>
  <c r="J161" i="1"/>
  <c r="K161" i="1"/>
  <c r="L161" i="1"/>
  <c r="M161" i="1"/>
  <c r="N161" i="1"/>
  <c r="O161" i="1"/>
  <c r="P161" i="1"/>
  <c r="Q161" i="1"/>
  <c r="J162" i="1"/>
  <c r="K162" i="1"/>
  <c r="L162" i="1"/>
  <c r="M162" i="1"/>
  <c r="N162" i="1"/>
  <c r="O162" i="1"/>
  <c r="P162" i="1"/>
  <c r="Q162" i="1"/>
  <c r="J163" i="1"/>
  <c r="K163" i="1"/>
  <c r="L163" i="1"/>
  <c r="M163" i="1"/>
  <c r="N163" i="1"/>
  <c r="O163" i="1"/>
  <c r="P163" i="1"/>
  <c r="Q163" i="1"/>
  <c r="J164" i="1"/>
  <c r="K164" i="1"/>
  <c r="L164" i="1"/>
  <c r="M164" i="1"/>
  <c r="N164" i="1"/>
  <c r="O164" i="1"/>
  <c r="P164" i="1"/>
  <c r="Q164" i="1"/>
  <c r="J165" i="1"/>
  <c r="K165" i="1"/>
  <c r="L165" i="1"/>
  <c r="M165" i="1"/>
  <c r="N165" i="1"/>
  <c r="O165" i="1"/>
  <c r="P165" i="1"/>
  <c r="Q165" i="1"/>
  <c r="J166" i="1"/>
  <c r="K166" i="1"/>
  <c r="L166" i="1"/>
  <c r="M166" i="1"/>
  <c r="N166" i="1"/>
  <c r="O166" i="1"/>
  <c r="P166" i="1"/>
  <c r="Q166" i="1"/>
  <c r="J167" i="1"/>
  <c r="K167" i="1"/>
  <c r="L167" i="1"/>
  <c r="M167" i="1"/>
  <c r="N167" i="1"/>
  <c r="O167" i="1"/>
  <c r="P167" i="1"/>
  <c r="Q167" i="1"/>
  <c r="J168" i="1"/>
  <c r="K168" i="1"/>
  <c r="L168" i="1"/>
  <c r="M168" i="1"/>
  <c r="N168" i="1"/>
  <c r="O168" i="1"/>
  <c r="P168" i="1"/>
  <c r="Q168" i="1"/>
  <c r="J169" i="1"/>
  <c r="K169" i="1"/>
  <c r="L169" i="1"/>
  <c r="M169" i="1"/>
  <c r="N169" i="1"/>
  <c r="O169" i="1"/>
  <c r="P169" i="1"/>
  <c r="Q169" i="1"/>
  <c r="R159" i="1" l="1"/>
  <c r="R151" i="1"/>
  <c r="R143" i="1"/>
  <c r="R145" i="1"/>
  <c r="R117" i="1"/>
  <c r="R167" i="1"/>
  <c r="R163" i="1"/>
  <c r="R155" i="1"/>
  <c r="R139" i="1"/>
  <c r="R135" i="1"/>
  <c r="R131" i="1"/>
  <c r="R121" i="1"/>
  <c r="R109" i="1"/>
  <c r="R147" i="1"/>
  <c r="R137" i="1"/>
  <c r="R129" i="1"/>
  <c r="R127" i="1"/>
  <c r="R105" i="1"/>
  <c r="R141" i="1"/>
  <c r="R133" i="1"/>
  <c r="R113" i="1"/>
  <c r="R161" i="1"/>
  <c r="R157" i="1"/>
  <c r="R149" i="1"/>
  <c r="R123" i="1"/>
  <c r="R119" i="1"/>
  <c r="R111" i="1"/>
  <c r="R103" i="1"/>
  <c r="R169" i="1"/>
  <c r="R165" i="1"/>
  <c r="R153" i="1"/>
  <c r="R125" i="1"/>
  <c r="R115" i="1"/>
  <c r="R107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0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L2" i="1"/>
  <c r="M2" i="1"/>
  <c r="N2" i="1"/>
  <c r="O2" i="1"/>
  <c r="P2" i="1"/>
  <c r="Q2" i="1"/>
  <c r="L3" i="1"/>
  <c r="M3" i="1"/>
  <c r="N3" i="1"/>
  <c r="O3" i="1"/>
  <c r="P3" i="1"/>
  <c r="Q3" i="1"/>
  <c r="L4" i="1"/>
  <c r="M4" i="1"/>
  <c r="N4" i="1"/>
  <c r="O4" i="1"/>
  <c r="P4" i="1"/>
  <c r="Q4" i="1"/>
  <c r="L5" i="1"/>
  <c r="M5" i="1"/>
  <c r="N5" i="1"/>
  <c r="O5" i="1"/>
  <c r="P5" i="1"/>
  <c r="Q5" i="1"/>
  <c r="L6" i="1"/>
  <c r="M6" i="1"/>
  <c r="N6" i="1"/>
  <c r="O6" i="1"/>
  <c r="P6" i="1"/>
  <c r="Q6" i="1"/>
  <c r="L7" i="1"/>
  <c r="M7" i="1"/>
  <c r="N7" i="1"/>
  <c r="O7" i="1"/>
  <c r="P7" i="1"/>
  <c r="Q7" i="1"/>
  <c r="L8" i="1"/>
  <c r="M8" i="1"/>
  <c r="N8" i="1"/>
  <c r="O8" i="1"/>
  <c r="P8" i="1"/>
  <c r="Q8" i="1"/>
  <c r="L9" i="1"/>
  <c r="M9" i="1"/>
  <c r="N9" i="1"/>
  <c r="O9" i="1"/>
  <c r="P9" i="1"/>
  <c r="Q9" i="1"/>
  <c r="L10" i="1"/>
  <c r="M10" i="1"/>
  <c r="N10" i="1"/>
  <c r="O10" i="1"/>
  <c r="P10" i="1"/>
  <c r="Q10" i="1"/>
  <c r="L11" i="1"/>
  <c r="M11" i="1"/>
  <c r="N11" i="1"/>
  <c r="O11" i="1"/>
  <c r="P11" i="1"/>
  <c r="Q11" i="1"/>
  <c r="L12" i="1"/>
  <c r="M12" i="1"/>
  <c r="N12" i="1"/>
  <c r="O12" i="1"/>
  <c r="P12" i="1"/>
  <c r="Q12" i="1"/>
  <c r="L13" i="1"/>
  <c r="M13" i="1"/>
  <c r="N13" i="1"/>
  <c r="O13" i="1"/>
  <c r="P13" i="1"/>
  <c r="Q13" i="1"/>
  <c r="L14" i="1"/>
  <c r="M14" i="1"/>
  <c r="N14" i="1"/>
  <c r="O14" i="1"/>
  <c r="P14" i="1"/>
  <c r="Q14" i="1"/>
  <c r="L15" i="1"/>
  <c r="M15" i="1"/>
  <c r="N15" i="1"/>
  <c r="O15" i="1"/>
  <c r="P15" i="1"/>
  <c r="Q15" i="1"/>
  <c r="L16" i="1"/>
  <c r="M16" i="1"/>
  <c r="N16" i="1"/>
  <c r="O16" i="1"/>
  <c r="P16" i="1"/>
  <c r="Q16" i="1"/>
  <c r="L17" i="1"/>
  <c r="M17" i="1"/>
  <c r="N17" i="1"/>
  <c r="O17" i="1"/>
  <c r="P17" i="1"/>
  <c r="Q17" i="1"/>
  <c r="L18" i="1"/>
  <c r="M18" i="1"/>
  <c r="N18" i="1"/>
  <c r="O18" i="1"/>
  <c r="P18" i="1"/>
  <c r="Q18" i="1"/>
  <c r="L19" i="1"/>
  <c r="M19" i="1"/>
  <c r="N19" i="1"/>
  <c r="O19" i="1"/>
  <c r="P19" i="1"/>
  <c r="Q19" i="1"/>
  <c r="L20" i="1"/>
  <c r="M20" i="1"/>
  <c r="N20" i="1"/>
  <c r="O20" i="1"/>
  <c r="P20" i="1"/>
  <c r="Q20" i="1"/>
  <c r="L21" i="1"/>
  <c r="M21" i="1"/>
  <c r="N21" i="1"/>
  <c r="O21" i="1"/>
  <c r="P21" i="1"/>
  <c r="Q21" i="1"/>
  <c r="L22" i="1"/>
  <c r="M22" i="1"/>
  <c r="N22" i="1"/>
  <c r="O22" i="1"/>
  <c r="P22" i="1"/>
  <c r="Q22" i="1"/>
  <c r="L23" i="1"/>
  <c r="M23" i="1"/>
  <c r="N23" i="1"/>
  <c r="O23" i="1"/>
  <c r="P23" i="1"/>
  <c r="Q23" i="1"/>
  <c r="L24" i="1"/>
  <c r="M24" i="1"/>
  <c r="N24" i="1"/>
  <c r="O24" i="1"/>
  <c r="P24" i="1"/>
  <c r="Q24" i="1"/>
  <c r="L25" i="1"/>
  <c r="M25" i="1"/>
  <c r="N25" i="1"/>
  <c r="O25" i="1"/>
  <c r="P25" i="1"/>
  <c r="Q25" i="1"/>
  <c r="L26" i="1"/>
  <c r="M26" i="1"/>
  <c r="N26" i="1"/>
  <c r="O26" i="1"/>
  <c r="P26" i="1"/>
  <c r="Q26" i="1"/>
  <c r="L27" i="1"/>
  <c r="M27" i="1"/>
  <c r="N27" i="1"/>
  <c r="O27" i="1"/>
  <c r="P27" i="1"/>
  <c r="Q27" i="1"/>
  <c r="L28" i="1"/>
  <c r="M28" i="1"/>
  <c r="N28" i="1"/>
  <c r="O28" i="1"/>
  <c r="P28" i="1"/>
  <c r="Q28" i="1"/>
  <c r="L29" i="1"/>
  <c r="M29" i="1"/>
  <c r="N29" i="1"/>
  <c r="O29" i="1"/>
  <c r="P29" i="1"/>
  <c r="Q29" i="1"/>
  <c r="L30" i="1"/>
  <c r="M30" i="1"/>
  <c r="N30" i="1"/>
  <c r="O30" i="1"/>
  <c r="P30" i="1"/>
  <c r="Q30" i="1"/>
  <c r="L31" i="1"/>
  <c r="M31" i="1"/>
  <c r="N31" i="1"/>
  <c r="O31" i="1"/>
  <c r="P31" i="1"/>
  <c r="Q31" i="1"/>
  <c r="L32" i="1"/>
  <c r="M32" i="1"/>
  <c r="N32" i="1"/>
  <c r="O32" i="1"/>
  <c r="P32" i="1"/>
  <c r="Q32" i="1"/>
  <c r="L33" i="1"/>
  <c r="M33" i="1"/>
  <c r="N33" i="1"/>
  <c r="O33" i="1"/>
  <c r="P33" i="1"/>
  <c r="Q33" i="1"/>
  <c r="L34" i="1"/>
  <c r="M34" i="1"/>
  <c r="N34" i="1"/>
  <c r="O34" i="1"/>
  <c r="P34" i="1"/>
  <c r="Q34" i="1"/>
  <c r="L35" i="1"/>
  <c r="M35" i="1"/>
  <c r="N35" i="1"/>
  <c r="O35" i="1"/>
  <c r="P35" i="1"/>
  <c r="Q35" i="1"/>
  <c r="L36" i="1"/>
  <c r="M36" i="1"/>
  <c r="N36" i="1"/>
  <c r="O36" i="1"/>
  <c r="P36" i="1"/>
  <c r="Q36" i="1"/>
  <c r="L37" i="1"/>
  <c r="M37" i="1"/>
  <c r="N37" i="1"/>
  <c r="O37" i="1"/>
  <c r="P37" i="1"/>
  <c r="Q37" i="1"/>
  <c r="L38" i="1"/>
  <c r="M38" i="1"/>
  <c r="N38" i="1"/>
  <c r="O38" i="1"/>
  <c r="P38" i="1"/>
  <c r="Q38" i="1"/>
  <c r="L39" i="1"/>
  <c r="M39" i="1"/>
  <c r="N39" i="1"/>
  <c r="O39" i="1"/>
  <c r="P39" i="1"/>
  <c r="Q39" i="1"/>
  <c r="L40" i="1"/>
  <c r="M40" i="1"/>
  <c r="N40" i="1"/>
  <c r="O40" i="1"/>
  <c r="P40" i="1"/>
  <c r="Q40" i="1"/>
  <c r="L41" i="1"/>
  <c r="M41" i="1"/>
  <c r="N41" i="1"/>
  <c r="O41" i="1"/>
  <c r="P41" i="1"/>
  <c r="Q41" i="1"/>
  <c r="L42" i="1"/>
  <c r="M42" i="1"/>
  <c r="N42" i="1"/>
  <c r="O42" i="1"/>
  <c r="P42" i="1"/>
  <c r="Q42" i="1"/>
  <c r="L43" i="1"/>
  <c r="M43" i="1"/>
  <c r="N43" i="1"/>
  <c r="O43" i="1"/>
  <c r="P43" i="1"/>
  <c r="Q43" i="1"/>
  <c r="L44" i="1"/>
  <c r="M44" i="1"/>
  <c r="N44" i="1"/>
  <c r="O44" i="1"/>
  <c r="P44" i="1"/>
  <c r="Q44" i="1"/>
  <c r="L45" i="1"/>
  <c r="M45" i="1"/>
  <c r="N45" i="1"/>
  <c r="O45" i="1"/>
  <c r="P45" i="1"/>
  <c r="Q45" i="1"/>
  <c r="L46" i="1"/>
  <c r="M46" i="1"/>
  <c r="N46" i="1"/>
  <c r="O46" i="1"/>
  <c r="P46" i="1"/>
  <c r="Q46" i="1"/>
  <c r="L47" i="1"/>
  <c r="M47" i="1"/>
  <c r="N47" i="1"/>
  <c r="O47" i="1"/>
  <c r="P47" i="1"/>
  <c r="Q47" i="1"/>
  <c r="L48" i="1"/>
  <c r="M48" i="1"/>
  <c r="N48" i="1"/>
  <c r="O48" i="1"/>
  <c r="P48" i="1"/>
  <c r="Q48" i="1"/>
  <c r="L49" i="1"/>
  <c r="M49" i="1"/>
  <c r="N49" i="1"/>
  <c r="O49" i="1"/>
  <c r="P49" i="1"/>
  <c r="Q49" i="1"/>
  <c r="L50" i="1"/>
  <c r="M50" i="1"/>
  <c r="N50" i="1"/>
  <c r="O50" i="1"/>
  <c r="P50" i="1"/>
  <c r="Q50" i="1"/>
  <c r="L51" i="1"/>
  <c r="M51" i="1"/>
  <c r="N51" i="1"/>
  <c r="O51" i="1"/>
  <c r="P51" i="1"/>
  <c r="Q51" i="1"/>
  <c r="L52" i="1"/>
  <c r="M52" i="1"/>
  <c r="N52" i="1"/>
  <c r="O52" i="1"/>
  <c r="P52" i="1"/>
  <c r="Q52" i="1"/>
  <c r="L53" i="1"/>
  <c r="M53" i="1"/>
  <c r="N53" i="1"/>
  <c r="O53" i="1"/>
  <c r="P53" i="1"/>
  <c r="Q53" i="1"/>
  <c r="L54" i="1"/>
  <c r="M54" i="1"/>
  <c r="N54" i="1"/>
  <c r="O54" i="1"/>
  <c r="P54" i="1"/>
  <c r="Q54" i="1"/>
  <c r="L55" i="1"/>
  <c r="M55" i="1"/>
  <c r="N55" i="1"/>
  <c r="O55" i="1"/>
  <c r="P55" i="1"/>
  <c r="Q55" i="1"/>
  <c r="L56" i="1"/>
  <c r="M56" i="1"/>
  <c r="N56" i="1"/>
  <c r="O56" i="1"/>
  <c r="P56" i="1"/>
  <c r="Q56" i="1"/>
  <c r="L57" i="1"/>
  <c r="M57" i="1"/>
  <c r="N57" i="1"/>
  <c r="O57" i="1"/>
  <c r="P57" i="1"/>
  <c r="Q57" i="1"/>
  <c r="L58" i="1"/>
  <c r="M58" i="1"/>
  <c r="N58" i="1"/>
  <c r="O58" i="1"/>
  <c r="P58" i="1"/>
  <c r="Q58" i="1"/>
  <c r="L59" i="1"/>
  <c r="M59" i="1"/>
  <c r="N59" i="1"/>
  <c r="O59" i="1"/>
  <c r="P59" i="1"/>
  <c r="Q59" i="1"/>
  <c r="L60" i="1"/>
  <c r="M60" i="1"/>
  <c r="N60" i="1"/>
  <c r="O60" i="1"/>
  <c r="P60" i="1"/>
  <c r="Q60" i="1"/>
  <c r="L61" i="1"/>
  <c r="M61" i="1"/>
  <c r="N61" i="1"/>
  <c r="O61" i="1"/>
  <c r="P61" i="1"/>
  <c r="Q61" i="1"/>
  <c r="L62" i="1"/>
  <c r="M62" i="1"/>
  <c r="N62" i="1"/>
  <c r="O62" i="1"/>
  <c r="P62" i="1"/>
  <c r="Q62" i="1"/>
  <c r="L63" i="1"/>
  <c r="M63" i="1"/>
  <c r="N63" i="1"/>
  <c r="O63" i="1"/>
  <c r="P63" i="1"/>
  <c r="Q63" i="1"/>
  <c r="L64" i="1"/>
  <c r="M64" i="1"/>
  <c r="N64" i="1"/>
  <c r="O64" i="1"/>
  <c r="P64" i="1"/>
  <c r="Q64" i="1"/>
  <c r="L65" i="1"/>
  <c r="M65" i="1"/>
  <c r="N65" i="1"/>
  <c r="O65" i="1"/>
  <c r="P65" i="1"/>
  <c r="Q65" i="1"/>
  <c r="L66" i="1"/>
  <c r="M66" i="1"/>
  <c r="N66" i="1"/>
  <c r="O66" i="1"/>
  <c r="P66" i="1"/>
  <c r="Q66" i="1"/>
  <c r="L67" i="1"/>
  <c r="M67" i="1"/>
  <c r="N67" i="1"/>
  <c r="O67" i="1"/>
  <c r="P67" i="1"/>
  <c r="Q67" i="1"/>
  <c r="L68" i="1"/>
  <c r="M68" i="1"/>
  <c r="N68" i="1"/>
  <c r="O68" i="1"/>
  <c r="P68" i="1"/>
  <c r="Q68" i="1"/>
  <c r="L69" i="1"/>
  <c r="M69" i="1"/>
  <c r="N69" i="1"/>
  <c r="O69" i="1"/>
  <c r="P69" i="1"/>
  <c r="Q69" i="1"/>
  <c r="L70" i="1"/>
  <c r="M70" i="1"/>
  <c r="N70" i="1"/>
  <c r="O70" i="1"/>
  <c r="P70" i="1"/>
  <c r="Q70" i="1"/>
  <c r="L71" i="1"/>
  <c r="M71" i="1"/>
  <c r="N71" i="1"/>
  <c r="O71" i="1"/>
  <c r="P71" i="1"/>
  <c r="Q71" i="1"/>
  <c r="L72" i="1"/>
  <c r="M72" i="1"/>
  <c r="N72" i="1"/>
  <c r="O72" i="1"/>
  <c r="P72" i="1"/>
  <c r="Q72" i="1"/>
  <c r="L73" i="1"/>
  <c r="M73" i="1"/>
  <c r="N73" i="1"/>
  <c r="O73" i="1"/>
  <c r="P73" i="1"/>
  <c r="Q73" i="1"/>
  <c r="L74" i="1"/>
  <c r="M74" i="1"/>
  <c r="N74" i="1"/>
  <c r="O74" i="1"/>
  <c r="P74" i="1"/>
  <c r="Q74" i="1"/>
  <c r="L75" i="1"/>
  <c r="M75" i="1"/>
  <c r="N75" i="1"/>
  <c r="O75" i="1"/>
  <c r="P75" i="1"/>
  <c r="Q75" i="1"/>
  <c r="L76" i="1"/>
  <c r="M76" i="1"/>
  <c r="N76" i="1"/>
  <c r="O76" i="1"/>
  <c r="P76" i="1"/>
  <c r="Q76" i="1"/>
  <c r="L77" i="1"/>
  <c r="M77" i="1"/>
  <c r="N77" i="1"/>
  <c r="O77" i="1"/>
  <c r="P77" i="1"/>
  <c r="Q77" i="1"/>
  <c r="L78" i="1"/>
  <c r="M78" i="1"/>
  <c r="N78" i="1"/>
  <c r="O78" i="1"/>
  <c r="P78" i="1"/>
  <c r="Q78" i="1"/>
  <c r="L79" i="1"/>
  <c r="M79" i="1"/>
  <c r="N79" i="1"/>
  <c r="O79" i="1"/>
  <c r="P79" i="1"/>
  <c r="Q79" i="1"/>
  <c r="L80" i="1"/>
  <c r="M80" i="1"/>
  <c r="N80" i="1"/>
  <c r="O80" i="1"/>
  <c r="P80" i="1"/>
  <c r="Q80" i="1"/>
  <c r="L81" i="1"/>
  <c r="M81" i="1"/>
  <c r="N81" i="1"/>
  <c r="O81" i="1"/>
  <c r="P81" i="1"/>
  <c r="Q81" i="1"/>
  <c r="L82" i="1"/>
  <c r="M82" i="1"/>
  <c r="N82" i="1"/>
  <c r="O82" i="1"/>
  <c r="P82" i="1"/>
  <c r="Q82" i="1"/>
  <c r="L83" i="1"/>
  <c r="M83" i="1"/>
  <c r="N83" i="1"/>
  <c r="O83" i="1"/>
  <c r="P83" i="1"/>
  <c r="Q83" i="1"/>
  <c r="L84" i="1"/>
  <c r="M84" i="1"/>
  <c r="N84" i="1"/>
  <c r="O84" i="1"/>
  <c r="P84" i="1"/>
  <c r="Q84" i="1"/>
  <c r="L85" i="1"/>
  <c r="M85" i="1"/>
  <c r="N85" i="1"/>
  <c r="O85" i="1"/>
  <c r="P85" i="1"/>
  <c r="Q85" i="1"/>
  <c r="L86" i="1"/>
  <c r="M86" i="1"/>
  <c r="N86" i="1"/>
  <c r="O86" i="1"/>
  <c r="P86" i="1"/>
  <c r="Q86" i="1"/>
  <c r="L87" i="1"/>
  <c r="M87" i="1"/>
  <c r="N87" i="1"/>
  <c r="O87" i="1"/>
  <c r="P87" i="1"/>
  <c r="Q87" i="1"/>
  <c r="L88" i="1"/>
  <c r="M88" i="1"/>
  <c r="N88" i="1"/>
  <c r="O88" i="1"/>
  <c r="P88" i="1"/>
  <c r="Q88" i="1"/>
  <c r="L89" i="1"/>
  <c r="M89" i="1"/>
  <c r="N89" i="1"/>
  <c r="O89" i="1"/>
  <c r="P89" i="1"/>
  <c r="Q89" i="1"/>
  <c r="L90" i="1"/>
  <c r="M90" i="1"/>
  <c r="N90" i="1"/>
  <c r="O90" i="1"/>
  <c r="P90" i="1"/>
  <c r="Q90" i="1"/>
  <c r="L91" i="1"/>
  <c r="M91" i="1"/>
  <c r="N91" i="1"/>
  <c r="O91" i="1"/>
  <c r="P91" i="1"/>
  <c r="Q91" i="1"/>
  <c r="L92" i="1"/>
  <c r="M92" i="1"/>
  <c r="N92" i="1"/>
  <c r="O92" i="1"/>
  <c r="P92" i="1"/>
  <c r="Q92" i="1"/>
  <c r="L93" i="1"/>
  <c r="M93" i="1"/>
  <c r="N93" i="1"/>
  <c r="O93" i="1"/>
  <c r="P93" i="1"/>
  <c r="Q93" i="1"/>
  <c r="L94" i="1"/>
  <c r="M94" i="1"/>
  <c r="N94" i="1"/>
  <c r="O94" i="1"/>
  <c r="P94" i="1"/>
  <c r="Q94" i="1"/>
  <c r="L95" i="1"/>
  <c r="M95" i="1"/>
  <c r="N95" i="1"/>
  <c r="O95" i="1"/>
  <c r="P95" i="1"/>
  <c r="Q95" i="1"/>
  <c r="L96" i="1"/>
  <c r="M96" i="1"/>
  <c r="N96" i="1"/>
  <c r="O96" i="1"/>
  <c r="P96" i="1"/>
  <c r="Q96" i="1"/>
  <c r="L97" i="1"/>
  <c r="M97" i="1"/>
  <c r="N97" i="1"/>
  <c r="O97" i="1"/>
  <c r="P97" i="1"/>
  <c r="Q97" i="1"/>
  <c r="L98" i="1"/>
  <c r="M98" i="1"/>
  <c r="N98" i="1"/>
  <c r="O98" i="1"/>
  <c r="P98" i="1"/>
  <c r="Q98" i="1"/>
  <c r="L99" i="1"/>
  <c r="M99" i="1"/>
  <c r="N99" i="1"/>
  <c r="O99" i="1"/>
  <c r="P99" i="1"/>
  <c r="Q99" i="1"/>
  <c r="L100" i="1"/>
  <c r="M100" i="1"/>
  <c r="N100" i="1"/>
  <c r="O100" i="1"/>
  <c r="P100" i="1"/>
  <c r="Q100" i="1"/>
  <c r="Q101" i="1"/>
  <c r="P101" i="1"/>
  <c r="O101" i="1"/>
  <c r="N101" i="1"/>
  <c r="M101" i="1"/>
  <c r="L101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R101" i="1" l="1"/>
  <c r="R2" i="1"/>
  <c r="R100" i="1"/>
  <c r="R98" i="1"/>
  <c r="R96" i="1"/>
  <c r="R94" i="1"/>
  <c r="R92" i="1"/>
  <c r="R90" i="1"/>
  <c r="R88" i="1"/>
  <c r="R26" i="1"/>
  <c r="R24" i="1"/>
  <c r="R22" i="1"/>
  <c r="R20" i="1"/>
  <c r="R18" i="1"/>
  <c r="R16" i="1"/>
  <c r="R14" i="1"/>
  <c r="R12" i="1"/>
  <c r="R10" i="1"/>
  <c r="R8" i="1"/>
  <c r="R6" i="1"/>
  <c r="R4" i="1"/>
  <c r="R99" i="1"/>
  <c r="R97" i="1"/>
  <c r="R95" i="1"/>
  <c r="R93" i="1"/>
  <c r="R91" i="1"/>
  <c r="R89" i="1"/>
  <c r="R87" i="1"/>
  <c r="R27" i="1"/>
  <c r="R25" i="1"/>
  <c r="R23" i="1"/>
  <c r="R21" i="1"/>
  <c r="R19" i="1"/>
  <c r="R17" i="1"/>
  <c r="R15" i="1"/>
  <c r="R13" i="1"/>
  <c r="R11" i="1"/>
  <c r="R9" i="1"/>
  <c r="R7" i="1"/>
  <c r="R5" i="1"/>
  <c r="R3" i="1"/>
  <c r="R85" i="1"/>
  <c r="R83" i="1"/>
  <c r="R81" i="1"/>
  <c r="R79" i="1"/>
  <c r="R77" i="1"/>
  <c r="R75" i="1"/>
  <c r="R73" i="1"/>
  <c r="R71" i="1"/>
  <c r="R69" i="1"/>
  <c r="R67" i="1"/>
  <c r="R65" i="1"/>
  <c r="R63" i="1"/>
  <c r="R61" i="1"/>
  <c r="R59" i="1"/>
  <c r="R57" i="1"/>
  <c r="R55" i="1"/>
  <c r="R53" i="1"/>
  <c r="R51" i="1"/>
  <c r="R49" i="1"/>
  <c r="R47" i="1"/>
  <c r="R45" i="1"/>
  <c r="R43" i="1"/>
  <c r="R41" i="1"/>
  <c r="R39" i="1"/>
  <c r="R37" i="1"/>
  <c r="R35" i="1"/>
  <c r="R33" i="1"/>
  <c r="R31" i="1"/>
  <c r="R29" i="1"/>
  <c r="R86" i="1"/>
  <c r="R84" i="1"/>
  <c r="R82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58" i="1" l="1"/>
  <c r="J59" i="1"/>
  <c r="J60" i="1"/>
  <c r="J61" i="1"/>
  <c r="J62" i="1"/>
  <c r="J63" i="1"/>
  <c r="J57" i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2" i="1"/>
</calcChain>
</file>

<file path=xl/sharedStrings.xml><?xml version="1.0" encoding="utf-8"?>
<sst xmlns="http://schemas.openxmlformats.org/spreadsheetml/2006/main" count="1028" uniqueCount="537">
  <si>
    <t>Cor para comentários =</t>
    <phoneticPr fontId="3" type="noConversion"/>
  </si>
  <si>
    <t>Cor de fundo dos posts escuros =</t>
  </si>
  <si>
    <t>Cor de fundo dos posts claros =</t>
    <phoneticPr fontId="3" type="noConversion"/>
  </si>
  <si>
    <t>Utilizador</t>
  </si>
  <si>
    <t>Comentário</t>
  </si>
  <si>
    <t>Copiar esta coluna para o fórum</t>
  </si>
  <si>
    <t>Cor para os caracteres invisíveis =</t>
  </si>
  <si>
    <t>(deve ser colocada aqui a cor do fundo do post que está a ser usado, ver acima)</t>
  </si>
  <si>
    <t>black</t>
  </si>
  <si>
    <t>Nº</t>
  </si>
  <si>
    <t>:flag-pt:</t>
  </si>
  <si>
    <t>#E1EBF2</t>
  </si>
  <si>
    <t>#ECF3F7</t>
  </si>
  <si>
    <t>Data</t>
  </si>
  <si>
    <t>Utilizador ID</t>
  </si>
  <si>
    <t>B utilizador</t>
  </si>
  <si>
    <t>Leofer40</t>
  </si>
  <si>
    <t>Eureka.72</t>
  </si>
  <si>
    <t>suntzu</t>
  </si>
  <si>
    <t>AMOPEREIRA</t>
  </si>
  <si>
    <t>Myxovirus</t>
  </si>
  <si>
    <t>Cor para a data =</t>
  </si>
  <si>
    <t>orange</t>
  </si>
  <si>
    <t>red</t>
  </si>
  <si>
    <t>Cor Utilizador</t>
  </si>
  <si>
    <t>julines</t>
  </si>
  <si>
    <t>:flag-es:</t>
  </si>
  <si>
    <t>diogocanilho®</t>
  </si>
  <si>
    <t>:flag-fi:</t>
  </si>
  <si>
    <t>[[[[x]]]] (Margata)</t>
  </si>
  <si>
    <t>2005-12-18</t>
  </si>
  <si>
    <t>JOMAVEMA (Jorge Pires)</t>
  </si>
  <si>
    <t>alves</t>
  </si>
  <si>
    <t>2006-05-26</t>
  </si>
  <si>
    <t>GAUDENCIO</t>
  </si>
  <si>
    <t>2006-07-02</t>
  </si>
  <si>
    <t>LUZA</t>
  </si>
  <si>
    <t>2006-07-07</t>
  </si>
  <si>
    <t>Nota nº</t>
  </si>
  <si>
    <t>2006-09-12</t>
  </si>
  <si>
    <t>PO_TRACKER</t>
  </si>
  <si>
    <t>2006-10-07</t>
  </si>
  <si>
    <t>Bananinha</t>
  </si>
  <si>
    <t>2006-10-09</t>
  </si>
  <si>
    <t>JoeBill</t>
  </si>
  <si>
    <t>O meu primeiro hit</t>
  </si>
  <si>
    <t>joergb30</t>
  </si>
  <si>
    <t>:flag-de:</t>
  </si>
  <si>
    <t>O meu primeiro hit internacional</t>
  </si>
  <si>
    <t>2006-10-10</t>
  </si>
  <si>
    <t>2006-10-24</t>
  </si>
  <si>
    <t>jccom</t>
  </si>
  <si>
    <t>2006-11-03</t>
  </si>
  <si>
    <t>jmrc</t>
  </si>
  <si>
    <t>Nota ID</t>
  </si>
  <si>
    <t>2006-11-10</t>
  </si>
  <si>
    <t>O meu primeiro hit com o tinhoso de Vale de Cambra</t>
  </si>
  <si>
    <t>2006-11-13</t>
  </si>
  <si>
    <t>jose antónio alexandrino seabra</t>
  </si>
  <si>
    <t>2006-11-18</t>
  </si>
  <si>
    <t>O meu primeiro hit totalmente Bairradino</t>
  </si>
  <si>
    <t>2006-11-21</t>
  </si>
  <si>
    <t>2006-12-03</t>
  </si>
  <si>
    <t>ssilva</t>
  </si>
  <si>
    <t>rjc</t>
  </si>
  <si>
    <t>2006-12-24</t>
  </si>
  <si>
    <t>ceição</t>
  </si>
  <si>
    <t>2007-02-04</t>
  </si>
  <si>
    <t>kim car</t>
  </si>
  <si>
    <t>2007-02-10</t>
  </si>
  <si>
    <t>Eugen Robick</t>
  </si>
  <si>
    <t>2007-03-20</t>
  </si>
  <si>
    <t>zeviana</t>
  </si>
  <si>
    <t>2007-03-28</t>
  </si>
  <si>
    <t>koloh</t>
  </si>
  <si>
    <t>2007-04-16</t>
  </si>
  <si>
    <t>rcsf</t>
  </si>
  <si>
    <t>2007-05-15</t>
  </si>
  <si>
    <t>Xano...</t>
  </si>
  <si>
    <t>2007-05-19</t>
  </si>
  <si>
    <t>Frechnase</t>
  </si>
  <si>
    <t>2007-06-02</t>
  </si>
  <si>
    <t>pssmatos</t>
  </si>
  <si>
    <t>Cor para parceiros de hit =</t>
  </si>
  <si>
    <t>Cor para notas =</t>
  </si>
  <si>
    <t>#005188</t>
  </si>
  <si>
    <t>2007-06-10</t>
  </si>
  <si>
    <t>Finalmente um hit com o N1</t>
  </si>
  <si>
    <t>2007-06-27</t>
  </si>
  <si>
    <t>edmelga</t>
  </si>
  <si>
    <t>2007-07-01</t>
  </si>
  <si>
    <t>faria..ericeira.....</t>
  </si>
  <si>
    <t>2007-07-04</t>
  </si>
  <si>
    <t>2007-07-18</t>
  </si>
  <si>
    <t>BossaNova</t>
  </si>
  <si>
    <t>:flag-lu:</t>
  </si>
  <si>
    <t>2007-09-10</t>
  </si>
  <si>
    <t>rui_amaral</t>
  </si>
  <si>
    <t>2007-09-14</t>
  </si>
  <si>
    <t>IZimbra</t>
  </si>
  <si>
    <t>2007-09-18</t>
  </si>
  <si>
    <t>Hugo &amp; Any</t>
  </si>
  <si>
    <t>Parceiro nº</t>
  </si>
  <si>
    <t>2007-10-06</t>
  </si>
  <si>
    <t>Ricardo Reis</t>
  </si>
  <si>
    <t>2007-10-11</t>
  </si>
  <si>
    <t>JULIO MENDES</t>
  </si>
  <si>
    <t>2007-10-13</t>
  </si>
  <si>
    <t>2007-10-28</t>
  </si>
  <si>
    <t>RicBen</t>
  </si>
  <si>
    <t>2007-10-29</t>
  </si>
  <si>
    <t>Carlos Pereira</t>
  </si>
  <si>
    <t>2007-11-04</t>
  </si>
  <si>
    <t>AN1</t>
  </si>
  <si>
    <t>2007-11-11</t>
  </si>
  <si>
    <t>2007-11-17</t>
  </si>
  <si>
    <t>abcxyz</t>
  </si>
  <si>
    <t>2007-12-25</t>
  </si>
  <si>
    <t>Atrus</t>
  </si>
  <si>
    <t>2008-01-07</t>
  </si>
  <si>
    <t>PAULO/ALGARVE-FELIZ NATAL 2007</t>
  </si>
  <si>
    <t>2008-01-08</t>
  </si>
  <si>
    <t>Beeto</t>
  </si>
  <si>
    <t>2008-01-30</t>
  </si>
  <si>
    <t>jomileal</t>
  </si>
  <si>
    <t>2008-02-15</t>
  </si>
  <si>
    <t>10d</t>
  </si>
  <si>
    <t>2008-02-19</t>
  </si>
  <si>
    <t>eliecer</t>
  </si>
  <si>
    <t>2008-03-28</t>
  </si>
  <si>
    <t>artmao</t>
  </si>
  <si>
    <t>2008-04-12</t>
  </si>
  <si>
    <t>KARR &amp; KARRinette</t>
  </si>
  <si>
    <t>:flag-fr:</t>
  </si>
  <si>
    <t>2008-05-01</t>
  </si>
  <si>
    <t>Santos Bento</t>
  </si>
  <si>
    <t>2008-05-02</t>
  </si>
  <si>
    <t>sevenseas</t>
  </si>
  <si>
    <t>2008-05-03</t>
  </si>
  <si>
    <t>josel</t>
  </si>
  <si>
    <t>2008-05-29</t>
  </si>
  <si>
    <t>mpg</t>
  </si>
  <si>
    <t>2008-06-07</t>
  </si>
  <si>
    <t>Alvega</t>
  </si>
  <si>
    <t>2008-06-13</t>
  </si>
  <si>
    <t>Mr &amp; Mrs Burky</t>
  </si>
  <si>
    <t>:flag-at:</t>
  </si>
  <si>
    <t>O meu primeiro hit totalmente internacional</t>
  </si>
  <si>
    <t>2008-06-21</t>
  </si>
  <si>
    <t>João Rodrigues Presidencial Tou</t>
  </si>
  <si>
    <t>2008-07-05</t>
  </si>
  <si>
    <t>rennny moniz</t>
  </si>
  <si>
    <t>2008-08-16</t>
  </si>
  <si>
    <t>Ricardo Santos</t>
  </si>
  <si>
    <t>2008-08-23</t>
  </si>
  <si>
    <t>JoJuRaY</t>
  </si>
  <si>
    <t>2008-08-24</t>
  </si>
  <si>
    <t>luisnuno</t>
  </si>
  <si>
    <t>2008-10-04</t>
  </si>
  <si>
    <t>JOMADUSE</t>
  </si>
  <si>
    <t>2008-10-13</t>
  </si>
  <si>
    <t>anyta</t>
  </si>
  <si>
    <t>2008-10-16</t>
  </si>
  <si>
    <t>Bernardete</t>
  </si>
  <si>
    <t>2008-10-30</t>
  </si>
  <si>
    <t>LGONZAGA - €SDRM</t>
  </si>
  <si>
    <t>2008-11-01</t>
  </si>
  <si>
    <t>José Catita</t>
  </si>
  <si>
    <t>2008-11-05</t>
  </si>
  <si>
    <t>RS turbo</t>
  </si>
  <si>
    <t>2008-11-07</t>
  </si>
  <si>
    <t>anthonyb</t>
  </si>
  <si>
    <t>2008-11-15</t>
  </si>
  <si>
    <t>alfe</t>
  </si>
  <si>
    <t>2008-12-14</t>
  </si>
  <si>
    <t>john martin</t>
  </si>
  <si>
    <t>2008-12-23</t>
  </si>
  <si>
    <t>ratodagraca</t>
  </si>
  <si>
    <t>2008-12-31</t>
  </si>
  <si>
    <t>careias</t>
  </si>
  <si>
    <t>2009-01-31</t>
  </si>
  <si>
    <t>Pedro Roquette</t>
  </si>
  <si>
    <t>2009-02-21</t>
  </si>
  <si>
    <t>Sandro Carvalho</t>
  </si>
  <si>
    <t>2009-02-25</t>
  </si>
  <si>
    <t>WALDI</t>
  </si>
  <si>
    <t>2009-03-12</t>
  </si>
  <si>
    <t>SMCC</t>
  </si>
  <si>
    <t>2009-03-18</t>
  </si>
  <si>
    <t>mh1967</t>
  </si>
  <si>
    <t xml:space="preserve">2009-03-23 </t>
  </si>
  <si>
    <t>IVONE FREITAS</t>
  </si>
  <si>
    <t>2009-03-29</t>
  </si>
  <si>
    <t>pinhas</t>
  </si>
  <si>
    <t>2009-04-08</t>
  </si>
  <si>
    <t>mariolara</t>
  </si>
  <si>
    <t>2009-04-10</t>
  </si>
  <si>
    <t>Catomar</t>
  </si>
  <si>
    <t>Cupra_4</t>
  </si>
  <si>
    <t>2009-04-11</t>
  </si>
  <si>
    <t>jsf050573</t>
  </si>
  <si>
    <t>2009-04-15</t>
  </si>
  <si>
    <t>CarlosManta</t>
  </si>
  <si>
    <t>2009-04-24</t>
  </si>
  <si>
    <t>Angelo Campos</t>
  </si>
  <si>
    <t>2009-04-30</t>
  </si>
  <si>
    <t>Graalibu</t>
  </si>
  <si>
    <t>2009-05-14</t>
  </si>
  <si>
    <t>CAMPEÕES,E O RESTO É AZIA.</t>
  </si>
  <si>
    <t>2009-06-05</t>
  </si>
  <si>
    <t>esteves2</t>
  </si>
  <si>
    <t>2009-06-28</t>
  </si>
  <si>
    <t>JOTAEFE</t>
  </si>
  <si>
    <t>2009-07-06</t>
  </si>
  <si>
    <t>brizidaviana</t>
  </si>
  <si>
    <t>2009-07-08</t>
  </si>
  <si>
    <t>Aqua1986</t>
  </si>
  <si>
    <t>2009-07-14</t>
  </si>
  <si>
    <t>T. Santos</t>
  </si>
  <si>
    <t>2009-07-15</t>
  </si>
  <si>
    <t>LFGMonteiro</t>
  </si>
  <si>
    <t>Marcell 747</t>
  </si>
  <si>
    <t>2009-07-22</t>
  </si>
  <si>
    <t>Phaseolus</t>
  </si>
  <si>
    <t>2009-07-24</t>
  </si>
  <si>
    <t>Dawizz</t>
  </si>
  <si>
    <t>2009-07-31</t>
  </si>
  <si>
    <t>@@@VP@@@</t>
  </si>
  <si>
    <t>2009-08-01</t>
  </si>
  <si>
    <t>sinid_leugim</t>
  </si>
  <si>
    <t>2009-08-04</t>
  </si>
  <si>
    <t>volkswagen</t>
  </si>
  <si>
    <t>2009-08-17</t>
  </si>
  <si>
    <t>Anabela Barata</t>
  </si>
  <si>
    <t>2009-08-20</t>
  </si>
  <si>
    <t>fvicente</t>
  </si>
  <si>
    <t>2009-10-16</t>
  </si>
  <si>
    <t>quioco_51</t>
  </si>
  <si>
    <t>2009-10-24</t>
  </si>
  <si>
    <t>Afreixo</t>
  </si>
  <si>
    <t>2009-12-14</t>
  </si>
  <si>
    <t>BenBenny</t>
  </si>
  <si>
    <t>2010-01-13</t>
  </si>
  <si>
    <t>eagle_red</t>
  </si>
  <si>
    <t>2010-01-16</t>
  </si>
  <si>
    <t>FlyingMoney</t>
  </si>
  <si>
    <t>2010-02-20</t>
  </si>
  <si>
    <t>p_tasses</t>
  </si>
  <si>
    <t>2010-02-28</t>
  </si>
  <si>
    <t>JMPP</t>
  </si>
  <si>
    <t>2010-03-18</t>
  </si>
  <si>
    <t>SUp3rFM</t>
  </si>
  <si>
    <t>2010-04-17</t>
  </si>
  <si>
    <t>germanico666</t>
  </si>
  <si>
    <t>2010-06-04</t>
  </si>
  <si>
    <t>Melga</t>
  </si>
  <si>
    <t>2010-06-25</t>
  </si>
  <si>
    <t>XAKiChaos</t>
  </si>
  <si>
    <t>2010-07-05</t>
  </si>
  <si>
    <t>Bobby09</t>
  </si>
  <si>
    <t>2010-08-06</t>
  </si>
  <si>
    <t>Titania_eu</t>
  </si>
  <si>
    <t>emejota</t>
  </si>
  <si>
    <t>2010-08-10</t>
  </si>
  <si>
    <t>chavelivre</t>
  </si>
  <si>
    <t>2010-09-02</t>
  </si>
  <si>
    <t>WAkoKungo</t>
  </si>
  <si>
    <t>2010-09-30</t>
  </si>
  <si>
    <t>carlosalves</t>
  </si>
  <si>
    <t>S.C.L. MARRAZES</t>
  </si>
  <si>
    <t>2010-11-12</t>
  </si>
  <si>
    <t>zimmerge</t>
  </si>
  <si>
    <t>2010-12-01</t>
  </si>
  <si>
    <t>tereretete</t>
  </si>
  <si>
    <t>2011-01-12</t>
  </si>
  <si>
    <t>salsinhas</t>
  </si>
  <si>
    <t>2011-02-02</t>
  </si>
  <si>
    <t>peça</t>
  </si>
  <si>
    <t>2011-02-27</t>
  </si>
  <si>
    <t>rfarinha</t>
  </si>
  <si>
    <t>2011-03-14</t>
  </si>
  <si>
    <t>DJ casper</t>
  </si>
  <si>
    <t>2011-03-27</t>
  </si>
  <si>
    <t>cb2008</t>
  </si>
  <si>
    <t>2011-05-03</t>
  </si>
  <si>
    <t>Pipocadoce</t>
  </si>
  <si>
    <t>2011-07-03</t>
  </si>
  <si>
    <t>hnunes</t>
  </si>
  <si>
    <t>2011-07-20</t>
  </si>
  <si>
    <t>Márcia dinis</t>
  </si>
  <si>
    <t>2011-07-23</t>
  </si>
  <si>
    <t>Marcel08318</t>
  </si>
  <si>
    <t>2011-08-24</t>
  </si>
  <si>
    <t>AntonioJoseSeabra</t>
  </si>
  <si>
    <t>2011-10-28</t>
  </si>
  <si>
    <t>Nuno Carvalho</t>
  </si>
  <si>
    <t>2011-11-03</t>
  </si>
  <si>
    <t>kamakoe</t>
  </si>
  <si>
    <t>2011-11-11</t>
  </si>
  <si>
    <t>electric money</t>
  </si>
  <si>
    <t>2012-02-10</t>
  </si>
  <si>
    <t>notasinag</t>
  </si>
  <si>
    <t>:flag-be:</t>
  </si>
  <si>
    <t>2012-03-24</t>
  </si>
  <si>
    <t>WSilva46</t>
  </si>
  <si>
    <t>2012-03-29</t>
  </si>
  <si>
    <t>OlivierK</t>
  </si>
  <si>
    <t>2012-04-12</t>
  </si>
  <si>
    <t>nico13</t>
  </si>
  <si>
    <t>2012-06-12</t>
  </si>
  <si>
    <t>Seventy_Six</t>
  </si>
  <si>
    <t>2012-08-23</t>
  </si>
  <si>
    <t>asg</t>
  </si>
  <si>
    <t>2012-09-29</t>
  </si>
  <si>
    <t>Lamegated</t>
  </si>
  <si>
    <t>2012-11-26</t>
  </si>
  <si>
    <t>miguelfatima</t>
  </si>
  <si>
    <t>2012-12-14</t>
  </si>
  <si>
    <t>baetas.org</t>
  </si>
  <si>
    <t>2013-01-02</t>
  </si>
  <si>
    <t>Vitor Filipe</t>
  </si>
  <si>
    <t>2013-02-23</t>
  </si>
  <si>
    <t>turbolento</t>
  </si>
  <si>
    <t>Teatro Aveirense</t>
  </si>
  <si>
    <t>2013-03-05</t>
  </si>
  <si>
    <t>MasterZocker</t>
  </si>
  <si>
    <t>2013-03-27</t>
  </si>
  <si>
    <t>Karnyelradal</t>
  </si>
  <si>
    <t>2013-05-15</t>
  </si>
  <si>
    <t>Linou</t>
  </si>
  <si>
    <t>2013-05-16</t>
  </si>
  <si>
    <t>Rafaelus</t>
  </si>
  <si>
    <t>:flag-si:</t>
  </si>
  <si>
    <t>2013-06-01</t>
  </si>
  <si>
    <t>maarsy</t>
  </si>
  <si>
    <t>2013-07-06</t>
  </si>
  <si>
    <t>EnricoDB2</t>
  </si>
  <si>
    <t>:flag-nl:</t>
  </si>
  <si>
    <t>2013-07-14</t>
  </si>
  <si>
    <t>lexiepexie</t>
  </si>
  <si>
    <t>2013-11-04</t>
  </si>
  <si>
    <t>braga21</t>
  </si>
  <si>
    <t>2013-11-12</t>
  </si>
  <si>
    <t>foofighta</t>
  </si>
  <si>
    <t>2013-11-15</t>
  </si>
  <si>
    <t>A. Simões</t>
  </si>
  <si>
    <t>2013-11-30</t>
  </si>
  <si>
    <t>santosvitor</t>
  </si>
  <si>
    <t>2014-04-20</t>
  </si>
  <si>
    <t>Aaron</t>
  </si>
  <si>
    <t>2014-04-26</t>
  </si>
  <si>
    <t>monica84</t>
  </si>
  <si>
    <t>2014-06-22</t>
  </si>
  <si>
    <t>Valdoleiros</t>
  </si>
  <si>
    <t>2014-06-25</t>
  </si>
  <si>
    <t>HorstNDH</t>
  </si>
  <si>
    <t>2014-08-28</t>
  </si>
  <si>
    <t>Mil€s66</t>
  </si>
  <si>
    <t>Treasure</t>
  </si>
  <si>
    <t>O meu primeiro hit triplo</t>
  </si>
  <si>
    <t>2014-10-03</t>
  </si>
  <si>
    <t>Math Murderer</t>
  </si>
  <si>
    <t>2014-11-28</t>
  </si>
  <si>
    <t>Kastanhola</t>
  </si>
  <si>
    <t>Este foi especial...</t>
  </si>
  <si>
    <t>2015-01-31</t>
  </si>
  <si>
    <t>CAPITAO</t>
  </si>
  <si>
    <t>2015-03-23</t>
  </si>
  <si>
    <t>Europa28</t>
  </si>
  <si>
    <t>2015-04-06</t>
  </si>
  <si>
    <t>Crawler360</t>
  </si>
  <si>
    <t>2015-04-22</t>
  </si>
  <si>
    <t>_Enemico_</t>
  </si>
  <si>
    <t>2015-05-12</t>
  </si>
  <si>
    <t>Barrabel</t>
  </si>
  <si>
    <t>N€mo</t>
  </si>
  <si>
    <t>breizonneg44</t>
  </si>
  <si>
    <t>2015-05-26</t>
  </si>
  <si>
    <t>Bartjan</t>
  </si>
  <si>
    <t>2015-05-29</t>
  </si>
  <si>
    <t>kiko2543</t>
  </si>
  <si>
    <t>2015-06-06</t>
  </si>
  <si>
    <t>José Matos</t>
  </si>
  <si>
    <t>2015-06-15</t>
  </si>
  <si>
    <t>elisabetecastro</t>
  </si>
  <si>
    <t>2015-07-03</t>
  </si>
  <si>
    <t>pinetree</t>
  </si>
  <si>
    <t>2015-07-16</t>
  </si>
  <si>
    <t>Jocasi</t>
  </si>
  <si>
    <t>2015-07-18</t>
  </si>
  <si>
    <t>leunamiur</t>
  </si>
  <si>
    <t>2015-07-22</t>
  </si>
  <si>
    <t>Steda</t>
  </si>
  <si>
    <t>2015-09-11</t>
  </si>
  <si>
    <t>jose augusto</t>
  </si>
  <si>
    <t>2015-09-17</t>
  </si>
  <si>
    <t>P28</t>
  </si>
  <si>
    <t>2016-01-09</t>
  </si>
  <si>
    <t>eurobillfinder</t>
  </si>
  <si>
    <t>2016-01-21</t>
  </si>
  <si>
    <t>Barbatov</t>
  </si>
  <si>
    <t>2016-01-23</t>
  </si>
  <si>
    <t>laore</t>
  </si>
  <si>
    <t>2016-02-03</t>
  </si>
  <si>
    <t>andrecampos09</t>
  </si>
  <si>
    <t>2016-03-23</t>
  </si>
  <si>
    <t>Laktatjakka</t>
  </si>
  <si>
    <t>2016-04-19</t>
  </si>
  <si>
    <t>sirmiguelator</t>
  </si>
  <si>
    <t>2016-04-22</t>
  </si>
  <si>
    <t>Jonan</t>
  </si>
  <si>
    <t>2016-04-24</t>
  </si>
  <si>
    <t>Larssss</t>
  </si>
  <si>
    <t>2016-05-17</t>
  </si>
  <si>
    <t>lmviterbo</t>
  </si>
  <si>
    <t>2016-07-10</t>
  </si>
  <si>
    <t>ProChrist</t>
  </si>
  <si>
    <t>2016-08-28</t>
  </si>
  <si>
    <t>visinic</t>
  </si>
  <si>
    <t>2016-09-22</t>
  </si>
  <si>
    <t>Lycurgiaan</t>
  </si>
  <si>
    <t>2016-10-01</t>
  </si>
  <si>
    <t>Seltaeb</t>
  </si>
  <si>
    <t>Kraan</t>
  </si>
  <si>
    <t>:flag-ee:</t>
  </si>
  <si>
    <t>2016-10-30</t>
  </si>
  <si>
    <t>bhoeyb</t>
  </si>
  <si>
    <t>2016-11-12</t>
  </si>
  <si>
    <t>joobs</t>
  </si>
  <si>
    <t>2016-11-16</t>
  </si>
  <si>
    <t>hippusch66</t>
  </si>
  <si>
    <t>2016-12-01</t>
  </si>
  <si>
    <t>SeanW</t>
  </si>
  <si>
    <t>:flag-ie:</t>
  </si>
  <si>
    <t>2016-12-02</t>
  </si>
  <si>
    <t>Nexa</t>
  </si>
  <si>
    <t>2016-12-05</t>
  </si>
  <si>
    <t>pfernandes</t>
  </si>
  <si>
    <t>2016-12-09</t>
  </si>
  <si>
    <t>gandamaluc</t>
  </si>
  <si>
    <t>2016-12-14</t>
  </si>
  <si>
    <t>Olivier.ch</t>
  </si>
  <si>
    <t>:flag-ch:</t>
  </si>
  <si>
    <t>2016-12-25</t>
  </si>
  <si>
    <t>japh</t>
  </si>
  <si>
    <t>S-Brakel</t>
  </si>
  <si>
    <t>2017-01-11</t>
  </si>
  <si>
    <t>2017-01-15</t>
  </si>
  <si>
    <t>Suske8</t>
  </si>
  <si>
    <t>Kardoso78</t>
  </si>
  <si>
    <t>2017-01-23</t>
  </si>
  <si>
    <t>AEOVP</t>
  </si>
  <si>
    <t>2017-02-12</t>
  </si>
  <si>
    <t>Jukkap</t>
  </si>
  <si>
    <t>2017-02-16</t>
  </si>
  <si>
    <t>TorstenNey</t>
  </si>
  <si>
    <t>2017-03-24</t>
  </si>
  <si>
    <t>Zoniako</t>
  </si>
  <si>
    <t>2017-04-19</t>
  </si>
  <si>
    <t>ajbcastro</t>
  </si>
  <si>
    <t>2017-05-11</t>
  </si>
  <si>
    <t>Tjariet</t>
  </si>
  <si>
    <t>2017-05-18</t>
  </si>
  <si>
    <t>Thijs050</t>
  </si>
  <si>
    <t>2017-06-08</t>
  </si>
  <si>
    <t>BGO</t>
  </si>
  <si>
    <t>2017-06-10</t>
  </si>
  <si>
    <t>McCall74</t>
  </si>
  <si>
    <t>2017-06-28</t>
  </si>
  <si>
    <t>Blue Escargot</t>
  </si>
  <si>
    <t>2017-07-11</t>
  </si>
  <si>
    <t>jufox</t>
  </si>
  <si>
    <t>2017-07-22</t>
  </si>
  <si>
    <t>pjm.pt</t>
  </si>
  <si>
    <t>2017-08-19</t>
  </si>
  <si>
    <t>Albicastrum</t>
  </si>
  <si>
    <t>2017-09-15</t>
  </si>
  <si>
    <t>geha38</t>
  </si>
  <si>
    <t>2017-09-20</t>
  </si>
  <si>
    <t>outr4ge</t>
  </si>
  <si>
    <t>2017-10-07</t>
  </si>
  <si>
    <t>andre.lo</t>
  </si>
  <si>
    <t>2017-11-05</t>
  </si>
  <si>
    <t>Stecha &amp; family</t>
  </si>
  <si>
    <t>2017-11-06</t>
  </si>
  <si>
    <t>claudio61</t>
  </si>
  <si>
    <t>:flag-it:</t>
  </si>
  <si>
    <t>2017-11-11</t>
  </si>
  <si>
    <t>Necas4993</t>
  </si>
  <si>
    <t>2017-11-17</t>
  </si>
  <si>
    <t>MITROPA 1916-2004</t>
  </si>
  <si>
    <t>2017-11-23</t>
  </si>
  <si>
    <t>balletto</t>
  </si>
  <si>
    <t>2017-11-30</t>
  </si>
  <si>
    <t>jvlmorgado</t>
  </si>
  <si>
    <t>2017-12-06</t>
  </si>
  <si>
    <t>Pedro Topete</t>
  </si>
  <si>
    <t>2017-12-10</t>
  </si>
  <si>
    <t>bfaktors</t>
  </si>
  <si>
    <t>:flag-lv:</t>
  </si>
  <si>
    <t>rosalbissima &amp; stampaginu</t>
  </si>
  <si>
    <t>2017-12-16</t>
  </si>
  <si>
    <t>cornjac</t>
  </si>
  <si>
    <t>2018-01-03</t>
  </si>
  <si>
    <t>Wechsler</t>
  </si>
  <si>
    <t>2018-01-04</t>
  </si>
  <si>
    <t>Ich &amp; Friends</t>
  </si>
  <si>
    <t>sinehera</t>
  </si>
  <si>
    <t>2018-01-09</t>
  </si>
  <si>
    <t>KiloOscar</t>
  </si>
  <si>
    <t>2018-01-11</t>
  </si>
  <si>
    <t>mike0958</t>
  </si>
  <si>
    <t>2018-01-14</t>
  </si>
  <si>
    <t>Claudio-Rapido</t>
  </si>
  <si>
    <t>2018-01-17</t>
  </si>
  <si>
    <t>Paulzab</t>
  </si>
  <si>
    <t>2018-01-20</t>
  </si>
  <si>
    <t>mb99</t>
  </si>
  <si>
    <t>2018-02-10</t>
  </si>
  <si>
    <t>lsc03</t>
  </si>
  <si>
    <t>2018-03-25</t>
  </si>
  <si>
    <t>HelderM</t>
  </si>
  <si>
    <t>2018-03-27</t>
  </si>
  <si>
    <t>Anamar</t>
  </si>
  <si>
    <r>
      <t xml:space="preserve">Para este </t>
    </r>
    <r>
      <rPr>
        <b/>
        <i/>
        <sz val="12"/>
        <rFont val="Arial"/>
        <family val="2"/>
      </rPr>
      <t>"ficheiro mágico"</t>
    </r>
    <r>
      <rPr>
        <b/>
        <sz val="12"/>
        <rFont val="Arial"/>
        <family val="2"/>
      </rPr>
      <t xml:space="preserve"> funcionar correctamente é muito importante não alterar o conteúdo das colunas J a R, a menos que saibam o que estão a fazer.  ;-)</t>
    </r>
  </si>
  <si>
    <t>Instruções para a listagem de parceiros de hit do tópico O Meu Hit Cheira a Mofo</t>
  </si>
  <si>
    <r>
      <t>1.</t>
    </r>
    <r>
      <rPr>
        <sz val="10"/>
        <rFont val="Arial"/>
        <family val="2"/>
      </rPr>
      <t xml:space="preserve"> Colocar na coluna A o número sequencial de cada parceiro de hit (1 para o primeiro, 2 para o segundo, etc.)</t>
    </r>
  </si>
  <si>
    <r>
      <t>1.</t>
    </r>
    <r>
      <rPr>
        <sz val="10"/>
        <rFont val="Arial"/>
        <family val="2"/>
      </rPr>
      <t xml:space="preserve"> Colocar na coluna B a data (aaaa-mm-dd) em que foi conseguido o primeiro hit com cada parceiro de hit</t>
    </r>
  </si>
  <si>
    <r>
      <t>2.</t>
    </r>
    <r>
      <rPr>
        <sz val="10"/>
        <rFont val="Arial"/>
        <family val="2"/>
      </rPr>
      <t xml:space="preserve"> Colocar na coluna C o número sequencial na nossa base de dados da nota que deu o hit.</t>
    </r>
  </si>
  <si>
    <r>
      <t>3.</t>
    </r>
    <r>
      <rPr>
        <sz val="10"/>
        <rFont val="Arial"/>
        <family val="2"/>
      </rPr>
      <t xml:space="preserve"> Colocar nas colunas D a F, o nome do parceiro de hit, que aparecerá com a cor indicada na coluna I, o número que o identifica no EBT (este dado não está a ser usado na tabela) e a bandeira do seu país.</t>
    </r>
  </si>
  <si>
    <r>
      <t>4.</t>
    </r>
    <r>
      <rPr>
        <sz val="10"/>
        <rFont val="Arial"/>
        <family val="2"/>
      </rPr>
      <t xml:space="preserve"> Colocar na coluna G o número que identifica a nota registada por nós no EBT.</t>
    </r>
  </si>
  <si>
    <r>
      <t>5.</t>
    </r>
    <r>
      <rPr>
        <sz val="10"/>
        <rFont val="Arial"/>
        <family val="2"/>
      </rPr>
      <t xml:space="preserve"> Colocar na coluna H outros eventuais comentários, informações ou chamadas de atenção, que serão escritos sem bold, com a cor indicada mais acima nesta página.</t>
    </r>
  </si>
  <si>
    <r>
      <t>6.</t>
    </r>
    <r>
      <rPr>
        <sz val="10"/>
        <rFont val="Arial"/>
        <family val="2"/>
      </rPr>
      <t xml:space="preserve"> Colocar na coluna I a cor com que se deve escrever o nome do participante.</t>
    </r>
  </si>
  <si>
    <r>
      <t>7.</t>
    </r>
    <r>
      <rPr>
        <sz val="10"/>
        <rFont val="Arial"/>
        <family val="2"/>
      </rPr>
      <t xml:space="preserve"> Para ordenar a tabela,  selecionar as colunas A a I, e ordenar por ordem decrescente (ou crescente se preferirem) do número do nosso parceiro de hit (coluna A), selecionando a opção "My list has headers" para não ordenar a primeira linha (que tem os nomes das colunas).</t>
    </r>
  </si>
  <si>
    <r>
      <t>8.</t>
    </r>
    <r>
      <rPr>
        <sz val="10"/>
        <rFont val="Arial"/>
        <family val="2"/>
      </rPr>
      <t xml:space="preserve"> Para terminar copiar para o Fórum do EBT o conteúdo da coluna R, onde se encontra a informação em formato BBCode.</t>
    </r>
  </si>
  <si>
    <t>Guardo-o apenas para referência futura, nomeadamente para perceber quais os parceitos de hit que perco com as limpezas, pois por vezes eles mudam de nome.</t>
  </si>
  <si>
    <t>O número que identifica cada parceiro de hit no EBT (User ID) não está a ser usado na tabela, uma vez que se pode aceder facilmente ao seu perfil a partir do hit.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</si>
</sst>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Verdana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sz val="11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94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0" fillId="2" borderId="0" xfId="0" applyNumberFormat="1" applyFill="1" applyAlignment="1">
      <alignment horizontal="left"/>
    </xf>
    <xf numFmtId="49" fontId="0" fillId="2" borderId="0" xfId="0" applyNumberFormat="1" applyFill="1"/>
    <xf numFmtId="0" fontId="0" fillId="2" borderId="0" xfId="0" applyFill="1"/>
    <xf numFmtId="0" fontId="0" fillId="2" borderId="0" xfId="0" applyNumberFormat="1" applyFill="1" applyAlignment="1">
      <alignment shrinkToFit="1"/>
    </xf>
    <xf numFmtId="0" fontId="0" fillId="2" borderId="0" xfId="0" applyFill="1" applyAlignment="1">
      <alignment shrinkToFit="1"/>
    </xf>
    <xf numFmtId="0" fontId="0" fillId="3" borderId="0" xfId="0" applyFill="1" applyAlignment="1">
      <alignment shrinkToFit="1"/>
    </xf>
    <xf numFmtId="0" fontId="0" fillId="0" borderId="0" xfId="0" applyNumberFormat="1" applyFill="1" applyAlignment="1">
      <alignment shrinkToFit="1"/>
    </xf>
    <xf numFmtId="0" fontId="0" fillId="0" borderId="0" xfId="0" applyFill="1" applyAlignment="1">
      <alignment shrinkToFit="1"/>
    </xf>
    <xf numFmtId="0" fontId="0" fillId="3" borderId="0" xfId="0" applyNumberFormat="1" applyFill="1" applyAlignment="1">
      <alignment shrinkToFit="1"/>
    </xf>
    <xf numFmtId="49" fontId="6" fillId="0" borderId="0" xfId="0" applyNumberFormat="1" applyFont="1" applyAlignment="1">
      <alignment horizontal="left"/>
    </xf>
    <xf numFmtId="0" fontId="0" fillId="2" borderId="0" xfId="0" applyNumberFormat="1" applyFill="1" applyAlignment="1">
      <alignment horizontal="center" shrinkToFit="1"/>
    </xf>
    <xf numFmtId="0" fontId="0" fillId="0" borderId="0" xfId="0" applyAlignment="1">
      <alignment horizontal="left"/>
    </xf>
    <xf numFmtId="0" fontId="0" fillId="0" borderId="0" xfId="0" applyFill="1"/>
    <xf numFmtId="0" fontId="0" fillId="4" borderId="0" xfId="0" applyFill="1"/>
    <xf numFmtId="0" fontId="9" fillId="0" borderId="0" xfId="0" applyFont="1"/>
    <xf numFmtId="49" fontId="0" fillId="0" borderId="0" xfId="0" applyNumberFormat="1" applyBorder="1"/>
    <xf numFmtId="0" fontId="0" fillId="3" borderId="0" xfId="0" applyFill="1" applyBorder="1" applyAlignment="1">
      <alignment shrinkToFit="1"/>
    </xf>
    <xf numFmtId="0" fontId="0" fillId="0" borderId="0" xfId="0" applyBorder="1" applyAlignment="1">
      <alignment horizont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/>
    <xf numFmtId="49" fontId="10" fillId="0" borderId="0" xfId="0" applyNumberFormat="1" applyFont="1" applyFill="1"/>
    <xf numFmtId="0" fontId="10" fillId="2" borderId="0" xfId="0" applyFont="1" applyFill="1" applyAlignment="1">
      <alignment horizontal="center"/>
    </xf>
    <xf numFmtId="0" fontId="10" fillId="0" borderId="0" xfId="0" applyNumberFormat="1" applyFont="1" applyFill="1"/>
    <xf numFmtId="0" fontId="10" fillId="0" borderId="0" xfId="0" applyNumberFormat="1" applyFont="1"/>
    <xf numFmtId="0" fontId="0" fillId="0" borderId="0" xfId="0" applyNumberFormat="1"/>
    <xf numFmtId="0" fontId="0" fillId="0" borderId="0" xfId="0" applyNumberFormat="1" applyFill="1"/>
    <xf numFmtId="0" fontId="0" fillId="2" borderId="0" xfId="0" applyNumberFormat="1" applyFill="1"/>
    <xf numFmtId="0" fontId="9" fillId="0" borderId="0" xfId="0" applyNumberFormat="1" applyFont="1"/>
    <xf numFmtId="49" fontId="0" fillId="2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10" fillId="2" borderId="0" xfId="0" applyNumberFormat="1" applyFont="1" applyFill="1" applyAlignment="1">
      <alignment horizontal="center"/>
    </xf>
    <xf numFmtId="0" fontId="10" fillId="0" borderId="0" xfId="0" applyNumberFormat="1" applyFont="1" applyFill="1" applyAlignment="1">
      <alignment horizontal="center"/>
    </xf>
    <xf numFmtId="0" fontId="10" fillId="0" borderId="0" xfId="0" applyNumberFormat="1" applyFont="1" applyAlignment="1">
      <alignment horizontal="center"/>
    </xf>
    <xf numFmtId="0" fontId="0" fillId="0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right"/>
    </xf>
    <xf numFmtId="0" fontId="9" fillId="0" borderId="0" xfId="0" applyNumberFormat="1" applyFont="1" applyFill="1"/>
    <xf numFmtId="0" fontId="0" fillId="0" borderId="0" xfId="0" applyNumberFormat="1" applyBorder="1" applyAlignment="1">
      <alignment horizontal="center"/>
    </xf>
    <xf numFmtId="49" fontId="10" fillId="0" borderId="0" xfId="0" applyNumberFormat="1" applyFont="1" applyBorder="1" applyAlignment="1">
      <alignment horizontal="left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948">
    <cellStyle name="Followed Hyperlink" xfId="1" builtinId="9" hidden="1"/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8" builtinId="9" hidden="1"/>
    <cellStyle name="Followed Hyperlink" xfId="499" builtinId="9" hidden="1"/>
    <cellStyle name="Followed Hyperlink" xfId="500" builtinId="9" hidden="1"/>
    <cellStyle name="Followed Hyperlink" xfId="501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7" builtinId="9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6"/>
  <sheetViews>
    <sheetView tabSelected="1" workbookViewId="0">
      <selection activeCell="D247" sqref="D247"/>
    </sheetView>
  </sheetViews>
  <sheetFormatPr baseColWidth="10" defaultColWidth="8.83203125" defaultRowHeight="13" x14ac:dyDescent="0.15"/>
  <cols>
    <col min="1" max="1" width="9.83203125" style="36" customWidth="1"/>
    <col min="2" max="2" width="10.83203125" style="3" customWidth="1"/>
    <col min="3" max="3" width="8.83203125" style="1" customWidth="1"/>
    <col min="4" max="4" width="18.83203125" style="31" customWidth="1"/>
    <col min="5" max="5" width="10.83203125" style="36" customWidth="1"/>
    <col min="6" max="6" width="9.83203125" style="36" customWidth="1"/>
    <col min="7" max="7" width="12.83203125" style="36" customWidth="1"/>
    <col min="8" max="8" width="25.83203125" style="2" customWidth="1"/>
    <col min="9" max="9" width="8.83203125" style="2" customWidth="1"/>
    <col min="10" max="10" width="4.33203125" style="13" customWidth="1"/>
    <col min="11" max="14" width="3.83203125" style="14" customWidth="1"/>
    <col min="15" max="17" width="3.83203125" style="13" customWidth="1"/>
    <col min="18" max="18" width="25.83203125" style="19" customWidth="1"/>
  </cols>
  <sheetData>
    <row r="1" spans="1:18" x14ac:dyDescent="0.15">
      <c r="A1" s="37" t="s">
        <v>102</v>
      </c>
      <c r="B1" s="7" t="s">
        <v>13</v>
      </c>
      <c r="C1" s="28" t="s">
        <v>38</v>
      </c>
      <c r="D1" s="33" t="s">
        <v>3</v>
      </c>
      <c r="E1" s="35" t="s">
        <v>14</v>
      </c>
      <c r="F1" s="35" t="s">
        <v>15</v>
      </c>
      <c r="G1" s="37" t="s">
        <v>54</v>
      </c>
      <c r="H1" s="8" t="s">
        <v>4</v>
      </c>
      <c r="I1" s="8" t="s">
        <v>24</v>
      </c>
      <c r="J1" s="17" t="s">
        <v>9</v>
      </c>
      <c r="K1" s="11"/>
      <c r="L1" s="11"/>
      <c r="M1" s="11"/>
      <c r="N1" s="11"/>
      <c r="O1" s="10"/>
      <c r="P1" s="10"/>
      <c r="Q1" s="10"/>
      <c r="R1" s="9" t="s">
        <v>5</v>
      </c>
    </row>
    <row r="2" spans="1:18" x14ac:dyDescent="0.15">
      <c r="A2" s="36">
        <v>245</v>
      </c>
      <c r="B2" s="25" t="s">
        <v>522</v>
      </c>
      <c r="C2" s="1">
        <v>200003</v>
      </c>
      <c r="D2" s="21" t="s">
        <v>523</v>
      </c>
      <c r="E2" s="36">
        <v>203473</v>
      </c>
      <c r="F2" s="41" t="s">
        <v>10</v>
      </c>
      <c r="G2" s="36">
        <v>184566956</v>
      </c>
      <c r="I2" s="2" t="s">
        <v>8</v>
      </c>
      <c r="J2" s="15">
        <f>ROW()-1</f>
        <v>1</v>
      </c>
      <c r="K2" s="12" t="str">
        <f>IF(AND($A2&lt;&gt;"",$C2&lt;&gt;""),CONCATENATE("[size=85][b]",IF(LEN(A2)&lt;3,CONCATENATE("[color=",Definicoes_Instrucoes!$B$5,"]",MID("000",1,3-LEN(A2)),"[/color]"),""),"[color=",Definicoes_Instrucoes!$B$1,"]",A2,"[/color]",IF(A2=1,CONCATENATE(" parceiro","[color=",Definicoes_Instrucoes!$B$5,"]","s","[/color]")," parceiros")," de hit, nota nº ",IF(LEN(C2)&lt;6,CONCATENATE("[color=",Definicoes_Instrucoes!$B$5,"]",MID("000000",1,6-LEN(C2)),"[/color]"),""),"[color=",Definicoes_Instrucoes!$B$2,"]",C2,"[/color]","[/b]"),"")</f>
        <v>[size=85][b][color=red]245[/color] parceiros de hit, nota nº [color=black]200003[/color][/b]</v>
      </c>
      <c r="L2" s="12" t="str">
        <f t="shared" ref="L2:L65" si="0">IF($B2&lt;&gt;""," - ","")</f>
        <v xml:space="preserve"> - </v>
      </c>
      <c r="M2" s="23" t="str">
        <f>IF($B2&lt;&gt;"",CONCATENATE(" [b]","[color=",Definicoes_Instrucoes!$B$3,"]",$B2,"[/color]","[/b]"),"")</f>
        <v xml:space="preserve"> [b][color=#005188]2018-03-27[/color][/b]</v>
      </c>
      <c r="N2" s="12" t="str">
        <f t="shared" ref="N2:N65" si="1">IF($F2&lt;&gt;"",CONCATENATE(" - ",$F2),"")</f>
        <v xml:space="preserve"> - :flag-pt:</v>
      </c>
      <c r="O2" s="12" t="str">
        <f t="shared" ref="O2:O65" si="2">IF(AND($D2&lt;&gt;"",$G2&lt;&gt;"",$I2&lt;&gt;""),CONCATENATE(" ",IF($G2&lt;&gt;"",CONCATENATE("[url=https://pt.eurobilltracker.com/notes/?id=",$G2,"]"),""),"[color=",$I2,"][b]",$D2,"[/b][/color]",IF($G2&lt;&gt;"","[/url]","")),"")</f>
        <v xml:space="preserve"> [url=https://pt.eurobilltracker.com/notes/?id=184566956][color=black][b]Anamar[/b][/color][/url]</v>
      </c>
      <c r="P2" s="15" t="str">
        <f>IF($H2&lt;&gt;"",CONCATENATE(" – [color=",Definicoes_Instrucoes!$B$4,"]",$H2,"[/color]"),"")</f>
        <v/>
      </c>
      <c r="Q2" s="15" t="str">
        <f t="shared" ref="Q2:Q65" si="3">IF($B2&lt;&gt;"","[/size]","")</f>
        <v>[/size]</v>
      </c>
      <c r="R2" s="20" t="str">
        <f t="shared" ref="R2:R65" si="4">IF(AND($A2&lt;&gt;"",$B2&lt;&gt;"",$C2&lt;&gt;"",$D2&lt;&gt;"",$F2&lt;&gt;"",$G2&lt;&gt;"",$I2&lt;&gt;""),CONCATENATE(K2,L2,M2,N2,O2,P2,Q2),"")</f>
        <v>[size=85][b][color=red]245[/color] parceiros de hit, nota nº [color=black]200003[/color][/b] -  [b][color=#005188]2018-03-27[/color][/b] - :flag-pt: [url=https://pt.eurobilltracker.com/notes/?id=184566956][color=black][b]Anamar[/b][/color][/url][/size]</v>
      </c>
    </row>
    <row r="3" spans="1:18" x14ac:dyDescent="0.15">
      <c r="A3" s="36">
        <v>244</v>
      </c>
      <c r="B3" s="25" t="s">
        <v>520</v>
      </c>
      <c r="C3" s="1">
        <v>180126</v>
      </c>
      <c r="D3" s="21" t="s">
        <v>521</v>
      </c>
      <c r="E3" s="36">
        <v>135701</v>
      </c>
      <c r="F3" s="41" t="s">
        <v>10</v>
      </c>
      <c r="G3" s="36">
        <v>179418695</v>
      </c>
      <c r="I3" s="2" t="s">
        <v>8</v>
      </c>
      <c r="J3" s="15">
        <f t="shared" ref="J3:J66" si="5">ROW()-1</f>
        <v>2</v>
      </c>
      <c r="K3" s="12" t="str">
        <f>IF(AND($A3&lt;&gt;"",$C3&lt;&gt;""),CONCATENATE("[size=85][b]",IF(LEN(A3)&lt;3,CONCATENATE("[color=",Definicoes_Instrucoes!$B$5,"]",MID("000",1,3-LEN(A3)),"[/color]"),""),"[color=",Definicoes_Instrucoes!$B$1,"]",A3,"[/color]",IF(A3=1,CONCATENATE(" parceiro","[color=",Definicoes_Instrucoes!$B$5,"]","s","[/color]")," parceiros")," de hit, nota nº ",IF(LEN(C3)&lt;6,CONCATENATE("[color=",Definicoes_Instrucoes!$B$5,"]",MID("000000",1,6-LEN(C3)),"[/color]"),""),"[color=",Definicoes_Instrucoes!$B$2,"]",C3,"[/color]","[/b]"),"")</f>
        <v>[size=85][b][color=red]244[/color] parceiros de hit, nota nº [color=black]180126[/color][/b]</v>
      </c>
      <c r="L3" s="12" t="str">
        <f t="shared" si="0"/>
        <v xml:space="preserve"> - </v>
      </c>
      <c r="M3" s="23" t="str">
        <f>IF($B3&lt;&gt;"",CONCATENATE(" [b]","[color=",Definicoes_Instrucoes!$B$3,"]",$B3,"[/color]","[/b]"),"")</f>
        <v xml:space="preserve"> [b][color=#005188]2018-03-25[/color][/b]</v>
      </c>
      <c r="N3" s="12" t="str">
        <f t="shared" si="1"/>
        <v xml:space="preserve"> - :flag-pt:</v>
      </c>
      <c r="O3" s="12" t="str">
        <f t="shared" si="2"/>
        <v xml:space="preserve"> [url=https://pt.eurobilltracker.com/notes/?id=179418695][color=black][b]HelderM[/b][/color][/url]</v>
      </c>
      <c r="P3" s="15" t="str">
        <f>IF($H3&lt;&gt;"",CONCATENATE(" – [color=",Definicoes_Instrucoes!$B$4,"]",$H3,"[/color]"),"")</f>
        <v/>
      </c>
      <c r="Q3" s="15" t="str">
        <f t="shared" si="3"/>
        <v>[/size]</v>
      </c>
      <c r="R3" s="20" t="str">
        <f t="shared" si="4"/>
        <v>[size=85][b][color=red]244[/color] parceiros de hit, nota nº [color=black]180126[/color][/b] -  [b][color=#005188]2018-03-25[/color][/b] - :flag-pt: [url=https://pt.eurobilltracker.com/notes/?id=179418695][color=black][b]HelderM[/b][/color][/url][/size]</v>
      </c>
    </row>
    <row r="4" spans="1:18" x14ac:dyDescent="0.15">
      <c r="A4" s="36">
        <v>243</v>
      </c>
      <c r="B4" s="25" t="s">
        <v>518</v>
      </c>
      <c r="C4" s="1">
        <v>181258</v>
      </c>
      <c r="D4" s="21" t="s">
        <v>519</v>
      </c>
      <c r="E4" s="36">
        <v>186444</v>
      </c>
      <c r="F4" s="41" t="s">
        <v>10</v>
      </c>
      <c r="G4" s="36">
        <v>179683688</v>
      </c>
      <c r="I4" s="2" t="s">
        <v>8</v>
      </c>
      <c r="J4" s="15">
        <f t="shared" si="5"/>
        <v>3</v>
      </c>
      <c r="K4" s="12" t="str">
        <f>IF(AND($A4&lt;&gt;"",$C4&lt;&gt;""),CONCATENATE("[size=85][b]",IF(LEN(A4)&lt;3,CONCATENATE("[color=",Definicoes_Instrucoes!$B$5,"]",MID("000",1,3-LEN(A4)),"[/color]"),""),"[color=",Definicoes_Instrucoes!$B$1,"]",A4,"[/color]",IF(A4=1,CONCATENATE(" parceiro","[color=",Definicoes_Instrucoes!$B$5,"]","s","[/color]")," parceiros")," de hit, nota nº ",IF(LEN(C4)&lt;6,CONCATENATE("[color=",Definicoes_Instrucoes!$B$5,"]",MID("000000",1,6-LEN(C4)),"[/color]"),""),"[color=",Definicoes_Instrucoes!$B$2,"]",C4,"[/color]","[/b]"),"")</f>
        <v>[size=85][b][color=red]243[/color] parceiros de hit, nota nº [color=black]181258[/color][/b]</v>
      </c>
      <c r="L4" s="12" t="str">
        <f t="shared" si="0"/>
        <v xml:space="preserve"> - </v>
      </c>
      <c r="M4" s="23" t="str">
        <f>IF($B4&lt;&gt;"",CONCATENATE(" [b]","[color=",Definicoes_Instrucoes!$B$3,"]",$B4,"[/color]","[/b]"),"")</f>
        <v xml:space="preserve"> [b][color=#005188]2018-02-10[/color][/b]</v>
      </c>
      <c r="N4" s="12" t="str">
        <f t="shared" si="1"/>
        <v xml:space="preserve"> - :flag-pt:</v>
      </c>
      <c r="O4" s="12" t="str">
        <f t="shared" si="2"/>
        <v xml:space="preserve"> [url=https://pt.eurobilltracker.com/notes/?id=179683688][color=black][b]lsc03[/b][/color][/url]</v>
      </c>
      <c r="P4" s="15" t="str">
        <f>IF($H4&lt;&gt;"",CONCATENATE(" – [color=",Definicoes_Instrucoes!$B$4,"]",$H4,"[/color]"),"")</f>
        <v/>
      </c>
      <c r="Q4" s="15" t="str">
        <f t="shared" si="3"/>
        <v>[/size]</v>
      </c>
      <c r="R4" s="20" t="str">
        <f t="shared" si="4"/>
        <v>[size=85][b][color=red]243[/color] parceiros de hit, nota nº [color=black]181258[/color][/b] -  [b][color=#005188]2018-02-10[/color][/b] - :flag-pt: [url=https://pt.eurobilltracker.com/notes/?id=179683688][color=black][b]lsc03[/b][/color][/url][/size]</v>
      </c>
    </row>
    <row r="5" spans="1:18" x14ac:dyDescent="0.15">
      <c r="A5" s="36">
        <v>242</v>
      </c>
      <c r="B5" s="25" t="s">
        <v>516</v>
      </c>
      <c r="C5" s="1">
        <v>132475</v>
      </c>
      <c r="D5" s="21" t="s">
        <v>517</v>
      </c>
      <c r="E5" s="36">
        <v>68868</v>
      </c>
      <c r="F5" s="41" t="s">
        <v>10</v>
      </c>
      <c r="G5" s="36">
        <v>158003620</v>
      </c>
      <c r="I5" s="2" t="s">
        <v>8</v>
      </c>
      <c r="J5" s="15">
        <f t="shared" si="5"/>
        <v>4</v>
      </c>
      <c r="K5" s="12" t="str">
        <f>IF(AND($A5&lt;&gt;"",$C5&lt;&gt;""),CONCATENATE("[size=85][b]",IF(LEN(A5)&lt;3,CONCATENATE("[color=",Definicoes_Instrucoes!$B$5,"]",MID("000",1,3-LEN(A5)),"[/color]"),""),"[color=",Definicoes_Instrucoes!$B$1,"]",A5,"[/color]",IF(A5=1,CONCATENATE(" parceiro","[color=",Definicoes_Instrucoes!$B$5,"]","s","[/color]")," parceiros")," de hit, nota nº ",IF(LEN(C5)&lt;6,CONCATENATE("[color=",Definicoes_Instrucoes!$B$5,"]",MID("000000",1,6-LEN(C5)),"[/color]"),""),"[color=",Definicoes_Instrucoes!$B$2,"]",C5,"[/color]","[/b]"),"")</f>
        <v>[size=85][b][color=red]242[/color] parceiros de hit, nota nº [color=black]132475[/color][/b]</v>
      </c>
      <c r="L5" s="12" t="str">
        <f t="shared" si="0"/>
        <v xml:space="preserve"> - </v>
      </c>
      <c r="M5" s="23" t="str">
        <f>IF($B5&lt;&gt;"",CONCATENATE(" [b]","[color=",Definicoes_Instrucoes!$B$3,"]",$B5,"[/color]","[/b]"),"")</f>
        <v xml:space="preserve"> [b][color=#005188]2018-01-20[/color][/b]</v>
      </c>
      <c r="N5" s="12" t="str">
        <f t="shared" si="1"/>
        <v xml:space="preserve"> - :flag-pt:</v>
      </c>
      <c r="O5" s="12" t="str">
        <f t="shared" si="2"/>
        <v xml:space="preserve"> [url=https://pt.eurobilltracker.com/notes/?id=158003620][color=black][b]mb99[/b][/color][/url]</v>
      </c>
      <c r="P5" s="15" t="str">
        <f>IF($H5&lt;&gt;"",CONCATENATE(" – [color=",Definicoes_Instrucoes!$B$4,"]",$H5,"[/color]"),"")</f>
        <v/>
      </c>
      <c r="Q5" s="15" t="str">
        <f t="shared" si="3"/>
        <v>[/size]</v>
      </c>
      <c r="R5" s="20" t="str">
        <f t="shared" si="4"/>
        <v>[size=85][b][color=red]242[/color] parceiros de hit, nota nº [color=black]132475[/color][/b] -  [b][color=#005188]2018-01-20[/color][/b] - :flag-pt: [url=https://pt.eurobilltracker.com/notes/?id=158003620][color=black][b]mb99[/b][/color][/url][/size]</v>
      </c>
    </row>
    <row r="6" spans="1:18" x14ac:dyDescent="0.15">
      <c r="A6" s="36">
        <v>241</v>
      </c>
      <c r="B6" s="25" t="s">
        <v>514</v>
      </c>
      <c r="C6" s="1">
        <v>195077</v>
      </c>
      <c r="D6" s="21" t="s">
        <v>515</v>
      </c>
      <c r="E6" s="36">
        <v>73054</v>
      </c>
      <c r="F6" s="42" t="s">
        <v>302</v>
      </c>
      <c r="G6" s="36">
        <v>182874976</v>
      </c>
      <c r="I6" s="2" t="s">
        <v>8</v>
      </c>
      <c r="J6" s="15">
        <f t="shared" si="5"/>
        <v>5</v>
      </c>
      <c r="K6" s="12" t="str">
        <f>IF(AND($A6&lt;&gt;"",$C6&lt;&gt;""),CONCATENATE("[size=85][b]",IF(LEN(A6)&lt;3,CONCATENATE("[color=",Definicoes_Instrucoes!$B$5,"]",MID("000",1,3-LEN(A6)),"[/color]"),""),"[color=",Definicoes_Instrucoes!$B$1,"]",A6,"[/color]",IF(A6=1,CONCATENATE(" parceiro","[color=",Definicoes_Instrucoes!$B$5,"]","s","[/color]")," parceiros")," de hit, nota nº ",IF(LEN(C6)&lt;6,CONCATENATE("[color=",Definicoes_Instrucoes!$B$5,"]",MID("000000",1,6-LEN(C6)),"[/color]"),""),"[color=",Definicoes_Instrucoes!$B$2,"]",C6,"[/color]","[/b]"),"")</f>
        <v>[size=85][b][color=red]241[/color] parceiros de hit, nota nº [color=black]195077[/color][/b]</v>
      </c>
      <c r="L6" s="12" t="str">
        <f t="shared" si="0"/>
        <v xml:space="preserve"> - </v>
      </c>
      <c r="M6" s="23" t="str">
        <f>IF($B6&lt;&gt;"",CONCATENATE(" [b]","[color=",Definicoes_Instrucoes!$B$3,"]",$B6,"[/color]","[/b]"),"")</f>
        <v xml:space="preserve"> [b][color=#005188]2018-01-17[/color][/b]</v>
      </c>
      <c r="N6" s="12" t="str">
        <f t="shared" si="1"/>
        <v xml:space="preserve"> - :flag-be:</v>
      </c>
      <c r="O6" s="12" t="str">
        <f t="shared" si="2"/>
        <v xml:space="preserve"> [url=https://pt.eurobilltracker.com/notes/?id=182874976][color=black][b]Paulzab[/b][/color][/url]</v>
      </c>
      <c r="P6" s="15" t="str">
        <f>IF($H6&lt;&gt;"",CONCATENATE(" – [color=",Definicoes_Instrucoes!$B$4,"]",$H6,"[/color]"),"")</f>
        <v/>
      </c>
      <c r="Q6" s="15" t="str">
        <f t="shared" si="3"/>
        <v>[/size]</v>
      </c>
      <c r="R6" s="20" t="str">
        <f t="shared" si="4"/>
        <v>[size=85][b][color=red]241[/color] parceiros de hit, nota nº [color=black]195077[/color][/b] -  [b][color=#005188]2018-01-17[/color][/b] - :flag-be: [url=https://pt.eurobilltracker.com/notes/?id=182874976][color=black][b]Paulzab[/b][/color][/url][/size]</v>
      </c>
    </row>
    <row r="7" spans="1:18" x14ac:dyDescent="0.15">
      <c r="A7" s="36">
        <v>240</v>
      </c>
      <c r="B7" s="25" t="s">
        <v>512</v>
      </c>
      <c r="C7" s="1">
        <v>194863</v>
      </c>
      <c r="D7" s="21" t="s">
        <v>513</v>
      </c>
      <c r="E7" s="36">
        <v>104532</v>
      </c>
      <c r="F7" s="42" t="s">
        <v>486</v>
      </c>
      <c r="G7" s="36">
        <v>182814245</v>
      </c>
      <c r="I7" s="2" t="s">
        <v>8</v>
      </c>
      <c r="J7" s="15">
        <f t="shared" si="5"/>
        <v>6</v>
      </c>
      <c r="K7" s="12" t="str">
        <f>IF(AND($A7&lt;&gt;"",$C7&lt;&gt;""),CONCATENATE("[size=85][b]",IF(LEN(A7)&lt;3,CONCATENATE("[color=",Definicoes_Instrucoes!$B$5,"]",MID("000",1,3-LEN(A7)),"[/color]"),""),"[color=",Definicoes_Instrucoes!$B$1,"]",A7,"[/color]",IF(A7=1,CONCATENATE(" parceiro","[color=",Definicoes_Instrucoes!$B$5,"]","s","[/color]")," parceiros")," de hit, nota nº ",IF(LEN(C7)&lt;6,CONCATENATE("[color=",Definicoes_Instrucoes!$B$5,"]",MID("000000",1,6-LEN(C7)),"[/color]"),""),"[color=",Definicoes_Instrucoes!$B$2,"]",C7,"[/color]","[/b]"),"")</f>
        <v>[size=85][b][color=red]240[/color] parceiros de hit, nota nº [color=black]194863[/color][/b]</v>
      </c>
      <c r="L7" s="12" t="str">
        <f t="shared" si="0"/>
        <v xml:space="preserve"> - </v>
      </c>
      <c r="M7" s="23" t="str">
        <f>IF($B7&lt;&gt;"",CONCATENATE(" [b]","[color=",Definicoes_Instrucoes!$B$3,"]",$B7,"[/color]","[/b]"),"")</f>
        <v xml:space="preserve"> [b][color=#005188]2018-01-14[/color][/b]</v>
      </c>
      <c r="N7" s="12" t="str">
        <f t="shared" si="1"/>
        <v xml:space="preserve"> - :flag-it:</v>
      </c>
      <c r="O7" s="12" t="str">
        <f t="shared" si="2"/>
        <v xml:space="preserve"> [url=https://pt.eurobilltracker.com/notes/?id=182814245][color=black][b]Claudio-Rapido[/b][/color][/url]</v>
      </c>
      <c r="P7" s="15" t="str">
        <f>IF($H7&lt;&gt;"",CONCATENATE(" – [color=",Definicoes_Instrucoes!$B$4,"]",$H7,"[/color]"),"")</f>
        <v/>
      </c>
      <c r="Q7" s="15" t="str">
        <f t="shared" si="3"/>
        <v>[/size]</v>
      </c>
      <c r="R7" s="20" t="str">
        <f t="shared" si="4"/>
        <v>[size=85][b][color=red]240[/color] parceiros de hit, nota nº [color=black]194863[/color][/b] -  [b][color=#005188]2018-01-14[/color][/b] - :flag-it: [url=https://pt.eurobilltracker.com/notes/?id=182814245][color=black][b]Claudio-Rapido[/b][/color][/url][/size]</v>
      </c>
    </row>
    <row r="8" spans="1:18" x14ac:dyDescent="0.15">
      <c r="A8" s="36">
        <v>239</v>
      </c>
      <c r="B8" s="25" t="s">
        <v>510</v>
      </c>
      <c r="C8" s="1">
        <v>194356</v>
      </c>
      <c r="D8" s="21" t="s">
        <v>511</v>
      </c>
      <c r="E8" s="36">
        <v>91448</v>
      </c>
      <c r="F8" s="42" t="s">
        <v>146</v>
      </c>
      <c r="G8" s="36">
        <v>182731888</v>
      </c>
      <c r="I8" s="2" t="s">
        <v>8</v>
      </c>
      <c r="J8" s="15">
        <f t="shared" si="5"/>
        <v>7</v>
      </c>
      <c r="K8" s="12" t="str">
        <f>IF(AND($A8&lt;&gt;"",$C8&lt;&gt;""),CONCATENATE("[size=85][b]",IF(LEN(A8)&lt;3,CONCATENATE("[color=",Definicoes_Instrucoes!$B$5,"]",MID("000",1,3-LEN(A8)),"[/color]"),""),"[color=",Definicoes_Instrucoes!$B$1,"]",A8,"[/color]",IF(A8=1,CONCATENATE(" parceiro","[color=",Definicoes_Instrucoes!$B$5,"]","s","[/color]")," parceiros")," de hit, nota nº ",IF(LEN(C8)&lt;6,CONCATENATE("[color=",Definicoes_Instrucoes!$B$5,"]",MID("000000",1,6-LEN(C8)),"[/color]"),""),"[color=",Definicoes_Instrucoes!$B$2,"]",C8,"[/color]","[/b]"),"")</f>
        <v>[size=85][b][color=red]239[/color] parceiros de hit, nota nº [color=black]194356[/color][/b]</v>
      </c>
      <c r="L8" s="12" t="str">
        <f t="shared" si="0"/>
        <v xml:space="preserve"> - </v>
      </c>
      <c r="M8" s="23" t="str">
        <f>IF($B8&lt;&gt;"",CONCATENATE(" [b]","[color=",Definicoes_Instrucoes!$B$3,"]",$B8,"[/color]","[/b]"),"")</f>
        <v xml:space="preserve"> [b][color=#005188]2018-01-11[/color][/b]</v>
      </c>
      <c r="N8" s="12" t="str">
        <f t="shared" si="1"/>
        <v xml:space="preserve"> - :flag-at:</v>
      </c>
      <c r="O8" s="12" t="str">
        <f t="shared" si="2"/>
        <v xml:space="preserve"> [url=https://pt.eurobilltracker.com/notes/?id=182731888][color=black][b]mike0958[/b][/color][/url]</v>
      </c>
      <c r="P8" s="15" t="str">
        <f>IF($H8&lt;&gt;"",CONCATENATE(" – [color=",Definicoes_Instrucoes!$B$4,"]",$H8,"[/color]"),"")</f>
        <v/>
      </c>
      <c r="Q8" s="15" t="str">
        <f t="shared" si="3"/>
        <v>[/size]</v>
      </c>
      <c r="R8" s="20" t="str">
        <f t="shared" si="4"/>
        <v>[size=85][b][color=red]239[/color] parceiros de hit, nota nº [color=black]194356[/color][/b] -  [b][color=#005188]2018-01-11[/color][/b] - :flag-at: [url=https://pt.eurobilltracker.com/notes/?id=182731888][color=black][b]mike0958[/b][/color][/url][/size]</v>
      </c>
    </row>
    <row r="9" spans="1:18" x14ac:dyDescent="0.15">
      <c r="A9" s="36">
        <v>238</v>
      </c>
      <c r="B9" s="25" t="s">
        <v>508</v>
      </c>
      <c r="C9" s="1">
        <v>194017</v>
      </c>
      <c r="D9" s="21" t="s">
        <v>509</v>
      </c>
      <c r="E9" s="36">
        <v>151692</v>
      </c>
      <c r="F9" s="42" t="s">
        <v>146</v>
      </c>
      <c r="G9" s="36">
        <v>182671347</v>
      </c>
      <c r="I9" s="2" t="s">
        <v>8</v>
      </c>
      <c r="J9" s="15">
        <f t="shared" si="5"/>
        <v>8</v>
      </c>
      <c r="K9" s="12" t="str">
        <f>IF(AND($A9&lt;&gt;"",$C9&lt;&gt;""),CONCATENATE("[size=85][b]",IF(LEN(A9)&lt;3,CONCATENATE("[color=",Definicoes_Instrucoes!$B$5,"]",MID("000",1,3-LEN(A9)),"[/color]"),""),"[color=",Definicoes_Instrucoes!$B$1,"]",A9,"[/color]",IF(A9=1,CONCATENATE(" parceiro","[color=",Definicoes_Instrucoes!$B$5,"]","s","[/color]")," parceiros")," de hit, nota nº ",IF(LEN(C9)&lt;6,CONCATENATE("[color=",Definicoes_Instrucoes!$B$5,"]",MID("000000",1,6-LEN(C9)),"[/color]"),""),"[color=",Definicoes_Instrucoes!$B$2,"]",C9,"[/color]","[/b]"),"")</f>
        <v>[size=85][b][color=red]238[/color] parceiros de hit, nota nº [color=black]194017[/color][/b]</v>
      </c>
      <c r="L9" s="12" t="str">
        <f t="shared" si="0"/>
        <v xml:space="preserve"> - </v>
      </c>
      <c r="M9" s="23" t="str">
        <f>IF($B9&lt;&gt;"",CONCATENATE(" [b]","[color=",Definicoes_Instrucoes!$B$3,"]",$B9,"[/color]","[/b]"),"")</f>
        <v xml:space="preserve"> [b][color=#005188]2018-01-09[/color][/b]</v>
      </c>
      <c r="N9" s="12" t="str">
        <f t="shared" si="1"/>
        <v xml:space="preserve"> - :flag-at:</v>
      </c>
      <c r="O9" s="12" t="str">
        <f t="shared" si="2"/>
        <v xml:space="preserve"> [url=https://pt.eurobilltracker.com/notes/?id=182671347][color=black][b]KiloOscar[/b][/color][/url]</v>
      </c>
      <c r="P9" s="15" t="str">
        <f>IF($H9&lt;&gt;"",CONCATENATE(" – [color=",Definicoes_Instrucoes!$B$4,"]",$H9,"[/color]"),"")</f>
        <v/>
      </c>
      <c r="Q9" s="15" t="str">
        <f t="shared" si="3"/>
        <v>[/size]</v>
      </c>
      <c r="R9" s="20" t="str">
        <f t="shared" si="4"/>
        <v>[size=85][b][color=red]238[/color] parceiros de hit, nota nº [color=black]194017[/color][/b] -  [b][color=#005188]2018-01-09[/color][/b] - :flag-at: [url=https://pt.eurobilltracker.com/notes/?id=182671347][color=black][b]KiloOscar[/b][/color][/url][/size]</v>
      </c>
    </row>
    <row r="10" spans="1:18" x14ac:dyDescent="0.15">
      <c r="A10" s="36">
        <v>237</v>
      </c>
      <c r="B10" s="25" t="s">
        <v>505</v>
      </c>
      <c r="C10" s="1">
        <v>193420</v>
      </c>
      <c r="D10" s="21" t="s">
        <v>507</v>
      </c>
      <c r="E10" s="36">
        <v>91222</v>
      </c>
      <c r="F10" s="42" t="s">
        <v>146</v>
      </c>
      <c r="G10" s="36">
        <v>182536513</v>
      </c>
      <c r="I10" s="2" t="s">
        <v>8</v>
      </c>
      <c r="J10" s="15">
        <f t="shared" si="5"/>
        <v>9</v>
      </c>
      <c r="K10" s="12" t="str">
        <f>IF(AND($A10&lt;&gt;"",$C10&lt;&gt;""),CONCATENATE("[size=85][b]",IF(LEN(A10)&lt;3,CONCATENATE("[color=",Definicoes_Instrucoes!$B$5,"]",MID("000",1,3-LEN(A10)),"[/color]"),""),"[color=",Definicoes_Instrucoes!$B$1,"]",A10,"[/color]",IF(A10=1,CONCATENATE(" parceiro","[color=",Definicoes_Instrucoes!$B$5,"]","s","[/color]")," parceiros")," de hit, nota nº ",IF(LEN(C10)&lt;6,CONCATENATE("[color=",Definicoes_Instrucoes!$B$5,"]",MID("000000",1,6-LEN(C10)),"[/color]"),""),"[color=",Definicoes_Instrucoes!$B$2,"]",C10,"[/color]","[/b]"),"")</f>
        <v>[size=85][b][color=red]237[/color] parceiros de hit, nota nº [color=black]193420[/color][/b]</v>
      </c>
      <c r="L10" s="12" t="str">
        <f t="shared" si="0"/>
        <v xml:space="preserve"> - </v>
      </c>
      <c r="M10" s="23" t="str">
        <f>IF($B10&lt;&gt;"",CONCATENATE(" [b]","[color=",Definicoes_Instrucoes!$B$3,"]",$B10,"[/color]","[/b]"),"")</f>
        <v xml:space="preserve"> [b][color=#005188]2018-01-04[/color][/b]</v>
      </c>
      <c r="N10" s="12" t="str">
        <f t="shared" si="1"/>
        <v xml:space="preserve"> - :flag-at:</v>
      </c>
      <c r="O10" s="12" t="str">
        <f t="shared" si="2"/>
        <v xml:space="preserve"> [url=https://pt.eurobilltracker.com/notes/?id=182536513][color=black][b]sinehera[/b][/color][/url]</v>
      </c>
      <c r="P10" s="15" t="str">
        <f>IF($H10&lt;&gt;"",CONCATENATE(" – [color=",Definicoes_Instrucoes!$B$4,"]",$H10,"[/color]"),"")</f>
        <v/>
      </c>
      <c r="Q10" s="15" t="str">
        <f t="shared" si="3"/>
        <v>[/size]</v>
      </c>
      <c r="R10" s="20" t="str">
        <f t="shared" si="4"/>
        <v>[size=85][b][color=red]237[/color] parceiros de hit, nota nº [color=black]193420[/color][/b] -  [b][color=#005188]2018-01-04[/color][/b] - :flag-at: [url=https://pt.eurobilltracker.com/notes/?id=182536513][color=black][b]sinehera[/b][/color][/url][/size]</v>
      </c>
    </row>
    <row r="11" spans="1:18" x14ac:dyDescent="0.15">
      <c r="A11" s="36">
        <v>236</v>
      </c>
      <c r="B11" s="25" t="s">
        <v>505</v>
      </c>
      <c r="C11" s="1">
        <v>193393</v>
      </c>
      <c r="D11" s="21" t="s">
        <v>506</v>
      </c>
      <c r="E11" s="36">
        <v>191767</v>
      </c>
      <c r="F11" s="42" t="s">
        <v>47</v>
      </c>
      <c r="G11" s="36">
        <v>182528889</v>
      </c>
      <c r="I11" s="2" t="s">
        <v>8</v>
      </c>
      <c r="J11" s="15">
        <f t="shared" si="5"/>
        <v>10</v>
      </c>
      <c r="K11" s="12" t="str">
        <f>IF(AND($A11&lt;&gt;"",$C11&lt;&gt;""),CONCATENATE("[size=85][b]",IF(LEN(A11)&lt;3,CONCATENATE("[color=",Definicoes_Instrucoes!$B$5,"]",MID("000",1,3-LEN(A11)),"[/color]"),""),"[color=",Definicoes_Instrucoes!$B$1,"]",A11,"[/color]",IF(A11=1,CONCATENATE(" parceiro","[color=",Definicoes_Instrucoes!$B$5,"]","s","[/color]")," parceiros")," de hit, nota nº ",IF(LEN(C11)&lt;6,CONCATENATE("[color=",Definicoes_Instrucoes!$B$5,"]",MID("000000",1,6-LEN(C11)),"[/color]"),""),"[color=",Definicoes_Instrucoes!$B$2,"]",C11,"[/color]","[/b]"),"")</f>
        <v>[size=85][b][color=red]236[/color] parceiros de hit, nota nº [color=black]193393[/color][/b]</v>
      </c>
      <c r="L11" s="12" t="str">
        <f t="shared" si="0"/>
        <v xml:space="preserve"> - </v>
      </c>
      <c r="M11" s="23" t="str">
        <f>IF($B11&lt;&gt;"",CONCATENATE(" [b]","[color=",Definicoes_Instrucoes!$B$3,"]",$B11,"[/color]","[/b]"),"")</f>
        <v xml:space="preserve"> [b][color=#005188]2018-01-04[/color][/b]</v>
      </c>
      <c r="N11" s="12" t="str">
        <f t="shared" si="1"/>
        <v xml:space="preserve"> - :flag-de:</v>
      </c>
      <c r="O11" s="12" t="str">
        <f t="shared" si="2"/>
        <v xml:space="preserve"> [url=https://pt.eurobilltracker.com/notes/?id=182528889][color=black][b]Ich &amp; Friends[/b][/color][/url]</v>
      </c>
      <c r="P11" s="15" t="str">
        <f>IF($H11&lt;&gt;"",CONCATENATE(" – [color=",Definicoes_Instrucoes!$B$4,"]",$H11,"[/color]"),"")</f>
        <v/>
      </c>
      <c r="Q11" s="15" t="str">
        <f t="shared" si="3"/>
        <v>[/size]</v>
      </c>
      <c r="R11" s="20" t="str">
        <f t="shared" si="4"/>
        <v>[size=85][b][color=red]236[/color] parceiros de hit, nota nº [color=black]193393[/color][/b] -  [b][color=#005188]2018-01-04[/color][/b] - :flag-de: [url=https://pt.eurobilltracker.com/notes/?id=182528889][color=black][b]Ich &amp; Friends[/b][/color][/url][/size]</v>
      </c>
    </row>
    <row r="12" spans="1:18" x14ac:dyDescent="0.15">
      <c r="A12" s="36">
        <v>235</v>
      </c>
      <c r="B12" s="25" t="s">
        <v>503</v>
      </c>
      <c r="C12" s="1">
        <v>193382</v>
      </c>
      <c r="D12" s="21" t="s">
        <v>504</v>
      </c>
      <c r="E12" s="36">
        <v>137399</v>
      </c>
      <c r="F12" s="42" t="s">
        <v>133</v>
      </c>
      <c r="G12" s="36">
        <v>182525136</v>
      </c>
      <c r="I12" s="2" t="s">
        <v>8</v>
      </c>
      <c r="J12" s="15">
        <f t="shared" si="5"/>
        <v>11</v>
      </c>
      <c r="K12" s="12" t="str">
        <f>IF(AND($A12&lt;&gt;"",$C12&lt;&gt;""),CONCATENATE("[size=85][b]",IF(LEN(A12)&lt;3,CONCATENATE("[color=",Definicoes_Instrucoes!$B$5,"]",MID("000",1,3-LEN(A12)),"[/color]"),""),"[color=",Definicoes_Instrucoes!$B$1,"]",A12,"[/color]",IF(A12=1,CONCATENATE(" parceiro","[color=",Definicoes_Instrucoes!$B$5,"]","s","[/color]")," parceiros")," de hit, nota nº ",IF(LEN(C12)&lt;6,CONCATENATE("[color=",Definicoes_Instrucoes!$B$5,"]",MID("000000",1,6-LEN(C12)),"[/color]"),""),"[color=",Definicoes_Instrucoes!$B$2,"]",C12,"[/color]","[/b]"),"")</f>
        <v>[size=85][b][color=red]235[/color] parceiros de hit, nota nº [color=black]193382[/color][/b]</v>
      </c>
      <c r="L12" s="12" t="str">
        <f t="shared" si="0"/>
        <v xml:space="preserve"> - </v>
      </c>
      <c r="M12" s="23" t="str">
        <f>IF($B12&lt;&gt;"",CONCATENATE(" [b]","[color=",Definicoes_Instrucoes!$B$3,"]",$B12,"[/color]","[/b]"),"")</f>
        <v xml:space="preserve"> [b][color=#005188]2018-01-03[/color][/b]</v>
      </c>
      <c r="N12" s="12" t="str">
        <f t="shared" si="1"/>
        <v xml:space="preserve"> - :flag-fr:</v>
      </c>
      <c r="O12" s="12" t="str">
        <f t="shared" si="2"/>
        <v xml:space="preserve"> [url=https://pt.eurobilltracker.com/notes/?id=182525136][color=black][b]Wechsler[/b][/color][/url]</v>
      </c>
      <c r="P12" s="15" t="str">
        <f>IF($H12&lt;&gt;"",CONCATENATE(" – [color=",Definicoes_Instrucoes!$B$4,"]",$H12,"[/color]"),"")</f>
        <v/>
      </c>
      <c r="Q12" s="15" t="str">
        <f t="shared" si="3"/>
        <v>[/size]</v>
      </c>
      <c r="R12" s="20" t="str">
        <f t="shared" si="4"/>
        <v>[size=85][b][color=red]235[/color] parceiros de hit, nota nº [color=black]193382[/color][/b] -  [b][color=#005188]2018-01-03[/color][/b] - :flag-fr: [url=https://pt.eurobilltracker.com/notes/?id=182525136][color=black][b]Wechsler[/b][/color][/url][/size]</v>
      </c>
    </row>
    <row r="13" spans="1:18" x14ac:dyDescent="0.15">
      <c r="A13" s="36">
        <v>234</v>
      </c>
      <c r="B13" s="25" t="s">
        <v>501</v>
      </c>
      <c r="C13" s="1">
        <v>192087</v>
      </c>
      <c r="D13" s="21" t="s">
        <v>502</v>
      </c>
      <c r="E13" s="36">
        <v>28502</v>
      </c>
      <c r="F13" s="42" t="s">
        <v>337</v>
      </c>
      <c r="G13" s="36">
        <v>181985174</v>
      </c>
      <c r="I13" s="2" t="s">
        <v>8</v>
      </c>
      <c r="J13" s="15">
        <f t="shared" si="5"/>
        <v>12</v>
      </c>
      <c r="K13" s="12" t="str">
        <f>IF(AND($A13&lt;&gt;"",$C13&lt;&gt;""),CONCATENATE("[size=85][b]",IF(LEN(A13)&lt;3,CONCATENATE("[color=",Definicoes_Instrucoes!$B$5,"]",MID("000",1,3-LEN(A13)),"[/color]"),""),"[color=",Definicoes_Instrucoes!$B$1,"]",A13,"[/color]",IF(A13=1,CONCATENATE(" parceiro","[color=",Definicoes_Instrucoes!$B$5,"]","s","[/color]")," parceiros")," de hit, nota nº ",IF(LEN(C13)&lt;6,CONCATENATE("[color=",Definicoes_Instrucoes!$B$5,"]",MID("000000",1,6-LEN(C13)),"[/color]"),""),"[color=",Definicoes_Instrucoes!$B$2,"]",C13,"[/color]","[/b]"),"")</f>
        <v>[size=85][b][color=red]234[/color] parceiros de hit, nota nº [color=black]192087[/color][/b]</v>
      </c>
      <c r="L13" s="12" t="str">
        <f t="shared" si="0"/>
        <v xml:space="preserve"> - </v>
      </c>
      <c r="M13" s="23" t="str">
        <f>IF($B13&lt;&gt;"",CONCATENATE(" [b]","[color=",Definicoes_Instrucoes!$B$3,"]",$B13,"[/color]","[/b]"),"")</f>
        <v xml:space="preserve"> [b][color=#005188]2017-12-16[/color][/b]</v>
      </c>
      <c r="N13" s="12" t="str">
        <f t="shared" si="1"/>
        <v xml:space="preserve"> - :flag-nl:</v>
      </c>
      <c r="O13" s="12" t="str">
        <f t="shared" si="2"/>
        <v xml:space="preserve"> [url=https://pt.eurobilltracker.com/notes/?id=181985174][color=black][b]cornjac[/b][/color][/url]</v>
      </c>
      <c r="P13" s="15" t="str">
        <f>IF($H13&lt;&gt;"",CONCATENATE(" – [color=",Definicoes_Instrucoes!$B$4,"]",$H13,"[/color]"),"")</f>
        <v/>
      </c>
      <c r="Q13" s="15" t="str">
        <f t="shared" si="3"/>
        <v>[/size]</v>
      </c>
      <c r="R13" s="20" t="str">
        <f t="shared" si="4"/>
        <v>[size=85][b][color=red]234[/color] parceiros de hit, nota nº [color=black]192087[/color][/b] -  [b][color=#005188]2017-12-16[/color][/b] - :flag-nl: [url=https://pt.eurobilltracker.com/notes/?id=181985174][color=black][b]cornjac[/b][/color][/url][/size]</v>
      </c>
    </row>
    <row r="14" spans="1:18" x14ac:dyDescent="0.15">
      <c r="A14" s="36">
        <v>233</v>
      </c>
      <c r="B14" s="25" t="s">
        <v>497</v>
      </c>
      <c r="C14" s="1">
        <v>191572</v>
      </c>
      <c r="D14" s="21" t="s">
        <v>500</v>
      </c>
      <c r="E14" s="36">
        <v>16991</v>
      </c>
      <c r="F14" s="42" t="s">
        <v>302</v>
      </c>
      <c r="G14" s="36">
        <v>181822626</v>
      </c>
      <c r="I14" s="2" t="s">
        <v>8</v>
      </c>
      <c r="J14" s="15">
        <f t="shared" si="5"/>
        <v>13</v>
      </c>
      <c r="K14" s="12" t="str">
        <f>IF(AND($A14&lt;&gt;"",$C14&lt;&gt;""),CONCATENATE("[size=85][b]",IF(LEN(A14)&lt;3,CONCATENATE("[color=",Definicoes_Instrucoes!$B$5,"]",MID("000",1,3-LEN(A14)),"[/color]"),""),"[color=",Definicoes_Instrucoes!$B$1,"]",A14,"[/color]",IF(A14=1,CONCATENATE(" parceiro","[color=",Definicoes_Instrucoes!$B$5,"]","s","[/color]")," parceiros")," de hit, nota nº ",IF(LEN(C14)&lt;6,CONCATENATE("[color=",Definicoes_Instrucoes!$B$5,"]",MID("000000",1,6-LEN(C14)),"[/color]"),""),"[color=",Definicoes_Instrucoes!$B$2,"]",C14,"[/color]","[/b]"),"")</f>
        <v>[size=85][b][color=red]233[/color] parceiros de hit, nota nº [color=black]191572[/color][/b]</v>
      </c>
      <c r="L14" s="12" t="str">
        <f t="shared" si="0"/>
        <v xml:space="preserve"> - </v>
      </c>
      <c r="M14" s="23" t="str">
        <f>IF($B14&lt;&gt;"",CONCATENATE(" [b]","[color=",Definicoes_Instrucoes!$B$3,"]",$B14,"[/color]","[/b]"),"")</f>
        <v xml:space="preserve"> [b][color=#005188]2017-12-10[/color][/b]</v>
      </c>
      <c r="N14" s="12" t="str">
        <f t="shared" si="1"/>
        <v xml:space="preserve"> - :flag-be:</v>
      </c>
      <c r="O14" s="12" t="str">
        <f t="shared" si="2"/>
        <v xml:space="preserve"> [url=https://pt.eurobilltracker.com/notes/?id=181822626][color=black][b]rosalbissima &amp; stampaginu[/b][/color][/url]</v>
      </c>
      <c r="P14" s="15" t="str">
        <f>IF($H14&lt;&gt;"",CONCATENATE(" – [color=",Definicoes_Instrucoes!$B$4,"]",$H14,"[/color]"),"")</f>
        <v/>
      </c>
      <c r="Q14" s="15" t="str">
        <f t="shared" si="3"/>
        <v>[/size]</v>
      </c>
      <c r="R14" s="20" t="str">
        <f t="shared" si="4"/>
        <v>[size=85][b][color=red]233[/color] parceiros de hit, nota nº [color=black]191572[/color][/b] -  [b][color=#005188]2017-12-10[/color][/b] - :flag-be: [url=https://pt.eurobilltracker.com/notes/?id=181822626][color=black][b]rosalbissima &amp; stampaginu[/b][/color][/url][/size]</v>
      </c>
    </row>
    <row r="15" spans="1:18" x14ac:dyDescent="0.15">
      <c r="A15" s="36">
        <v>232</v>
      </c>
      <c r="B15" s="25" t="s">
        <v>497</v>
      </c>
      <c r="C15" s="1">
        <v>191528</v>
      </c>
      <c r="D15" s="21" t="s">
        <v>498</v>
      </c>
      <c r="E15" s="36">
        <v>189511</v>
      </c>
      <c r="F15" s="42" t="s">
        <v>499</v>
      </c>
      <c r="G15" s="36">
        <v>181802443</v>
      </c>
      <c r="I15" s="2" t="s">
        <v>8</v>
      </c>
      <c r="J15" s="15">
        <f t="shared" si="5"/>
        <v>14</v>
      </c>
      <c r="K15" s="12" t="str">
        <f>IF(AND($A15&lt;&gt;"",$C15&lt;&gt;""),CONCATENATE("[size=85][b]",IF(LEN(A15)&lt;3,CONCATENATE("[color=",Definicoes_Instrucoes!$B$5,"]",MID("000",1,3-LEN(A15)),"[/color]"),""),"[color=",Definicoes_Instrucoes!$B$1,"]",A15,"[/color]",IF(A15=1,CONCATENATE(" parceiro","[color=",Definicoes_Instrucoes!$B$5,"]","s","[/color]")," parceiros")," de hit, nota nº ",IF(LEN(C15)&lt;6,CONCATENATE("[color=",Definicoes_Instrucoes!$B$5,"]",MID("000000",1,6-LEN(C15)),"[/color]"),""),"[color=",Definicoes_Instrucoes!$B$2,"]",C15,"[/color]","[/b]"),"")</f>
        <v>[size=85][b][color=red]232[/color] parceiros de hit, nota nº [color=black]191528[/color][/b]</v>
      </c>
      <c r="L15" s="12" t="str">
        <f t="shared" si="0"/>
        <v xml:space="preserve"> - </v>
      </c>
      <c r="M15" s="23" t="str">
        <f>IF($B15&lt;&gt;"",CONCATENATE(" [b]","[color=",Definicoes_Instrucoes!$B$3,"]",$B15,"[/color]","[/b]"),"")</f>
        <v xml:space="preserve"> [b][color=#005188]2017-12-10[/color][/b]</v>
      </c>
      <c r="N15" s="12" t="str">
        <f t="shared" si="1"/>
        <v xml:space="preserve"> - :flag-lv:</v>
      </c>
      <c r="O15" s="12" t="str">
        <f t="shared" si="2"/>
        <v xml:space="preserve"> [url=https://pt.eurobilltracker.com/notes/?id=181802443][color=black][b]bfaktors[/b][/color][/url]</v>
      </c>
      <c r="P15" s="15" t="str">
        <f>IF($H15&lt;&gt;"",CONCATENATE(" – [color=",Definicoes_Instrucoes!$B$4,"]",$H15,"[/color]"),"")</f>
        <v/>
      </c>
      <c r="Q15" s="15" t="str">
        <f t="shared" si="3"/>
        <v>[/size]</v>
      </c>
      <c r="R15" s="20" t="str">
        <f t="shared" si="4"/>
        <v>[size=85][b][color=red]232[/color] parceiros de hit, nota nº [color=black]191528[/color][/b] -  [b][color=#005188]2017-12-10[/color][/b] - :flag-lv: [url=https://pt.eurobilltracker.com/notes/?id=181802443][color=black][b]bfaktors[/b][/color][/url][/size]</v>
      </c>
    </row>
    <row r="16" spans="1:18" x14ac:dyDescent="0.15">
      <c r="A16" s="36">
        <v>231</v>
      </c>
      <c r="B16" s="25" t="s">
        <v>495</v>
      </c>
      <c r="C16" s="1">
        <v>174174</v>
      </c>
      <c r="D16" s="21" t="s">
        <v>496</v>
      </c>
      <c r="E16" s="36">
        <v>204849</v>
      </c>
      <c r="F16" s="41" t="s">
        <v>10</v>
      </c>
      <c r="G16" s="36">
        <v>177366091</v>
      </c>
      <c r="I16" s="2" t="s">
        <v>8</v>
      </c>
      <c r="J16" s="15">
        <f t="shared" si="5"/>
        <v>15</v>
      </c>
      <c r="K16" s="12" t="str">
        <f>IF(AND($A16&lt;&gt;"",$C16&lt;&gt;""),CONCATENATE("[size=85][b]",IF(LEN(A16)&lt;3,CONCATENATE("[color=",Definicoes_Instrucoes!$B$5,"]",MID("000",1,3-LEN(A16)),"[/color]"),""),"[color=",Definicoes_Instrucoes!$B$1,"]",A16,"[/color]",IF(A16=1,CONCATENATE(" parceiro","[color=",Definicoes_Instrucoes!$B$5,"]","s","[/color]")," parceiros")," de hit, nota nº ",IF(LEN(C16)&lt;6,CONCATENATE("[color=",Definicoes_Instrucoes!$B$5,"]",MID("000000",1,6-LEN(C16)),"[/color]"),""),"[color=",Definicoes_Instrucoes!$B$2,"]",C16,"[/color]","[/b]"),"")</f>
        <v>[size=85][b][color=red]231[/color] parceiros de hit, nota nº [color=black]174174[/color][/b]</v>
      </c>
      <c r="L16" s="12" t="str">
        <f t="shared" si="0"/>
        <v xml:space="preserve"> - </v>
      </c>
      <c r="M16" s="23" t="str">
        <f>IF($B16&lt;&gt;"",CONCATENATE(" [b]","[color=",Definicoes_Instrucoes!$B$3,"]",$B16,"[/color]","[/b]"),"")</f>
        <v xml:space="preserve"> [b][color=#005188]2017-12-06[/color][/b]</v>
      </c>
      <c r="N16" s="12" t="str">
        <f t="shared" si="1"/>
        <v xml:space="preserve"> - :flag-pt:</v>
      </c>
      <c r="O16" s="12" t="str">
        <f t="shared" si="2"/>
        <v xml:space="preserve"> [url=https://pt.eurobilltracker.com/notes/?id=177366091][color=black][b]Pedro Topete[/b][/color][/url]</v>
      </c>
      <c r="P16" s="15" t="str">
        <f>IF($H16&lt;&gt;"",CONCATENATE(" – [color=",Definicoes_Instrucoes!$B$4,"]",$H16,"[/color]"),"")</f>
        <v/>
      </c>
      <c r="Q16" s="15" t="str">
        <f t="shared" si="3"/>
        <v>[/size]</v>
      </c>
      <c r="R16" s="20" t="str">
        <f t="shared" si="4"/>
        <v>[size=85][b][color=red]231[/color] parceiros de hit, nota nº [color=black]174174[/color][/b] -  [b][color=#005188]2017-12-06[/color][/b] - :flag-pt: [url=https://pt.eurobilltracker.com/notes/?id=177366091][color=black][b]Pedro Topete[/b][/color][/url][/size]</v>
      </c>
    </row>
    <row r="17" spans="1:18" x14ac:dyDescent="0.15">
      <c r="A17" s="36">
        <v>230</v>
      </c>
      <c r="B17" s="25" t="s">
        <v>493</v>
      </c>
      <c r="C17" s="1">
        <v>190571</v>
      </c>
      <c r="D17" s="21" t="s">
        <v>494</v>
      </c>
      <c r="E17" s="36">
        <v>139982</v>
      </c>
      <c r="F17" s="41" t="s">
        <v>10</v>
      </c>
      <c r="G17" s="36">
        <v>181542734</v>
      </c>
      <c r="I17" s="2" t="s">
        <v>8</v>
      </c>
      <c r="J17" s="15">
        <f t="shared" si="5"/>
        <v>16</v>
      </c>
      <c r="K17" s="12" t="str">
        <f>IF(AND($A17&lt;&gt;"",$C17&lt;&gt;""),CONCATENATE("[size=85][b]",IF(LEN(A17)&lt;3,CONCATENATE("[color=",Definicoes_Instrucoes!$B$5,"]",MID("000",1,3-LEN(A17)),"[/color]"),""),"[color=",Definicoes_Instrucoes!$B$1,"]",A17,"[/color]",IF(A17=1,CONCATENATE(" parceiro","[color=",Definicoes_Instrucoes!$B$5,"]","s","[/color]")," parceiros")," de hit, nota nº ",IF(LEN(C17)&lt;6,CONCATENATE("[color=",Definicoes_Instrucoes!$B$5,"]",MID("000000",1,6-LEN(C17)),"[/color]"),""),"[color=",Definicoes_Instrucoes!$B$2,"]",C17,"[/color]","[/b]"),"")</f>
        <v>[size=85][b][color=red]230[/color] parceiros de hit, nota nº [color=black]190571[/color][/b]</v>
      </c>
      <c r="L17" s="12" t="str">
        <f t="shared" si="0"/>
        <v xml:space="preserve"> - </v>
      </c>
      <c r="M17" s="23" t="str">
        <f>IF($B17&lt;&gt;"",CONCATENATE(" [b]","[color=",Definicoes_Instrucoes!$B$3,"]",$B17,"[/color]","[/b]"),"")</f>
        <v xml:space="preserve"> [b][color=#005188]2017-11-30[/color][/b]</v>
      </c>
      <c r="N17" s="12" t="str">
        <f t="shared" si="1"/>
        <v xml:space="preserve"> - :flag-pt:</v>
      </c>
      <c r="O17" s="12" t="str">
        <f t="shared" si="2"/>
        <v xml:space="preserve"> [url=https://pt.eurobilltracker.com/notes/?id=181542734][color=black][b]jvlmorgado[/b][/color][/url]</v>
      </c>
      <c r="P17" s="15" t="str">
        <f>IF($H17&lt;&gt;"",CONCATENATE(" – [color=",Definicoes_Instrucoes!$B$4,"]",$H17,"[/color]"),"")</f>
        <v/>
      </c>
      <c r="Q17" s="15" t="str">
        <f t="shared" si="3"/>
        <v>[/size]</v>
      </c>
      <c r="R17" s="20" t="str">
        <f t="shared" si="4"/>
        <v>[size=85][b][color=red]230[/color] parceiros de hit, nota nº [color=black]190571[/color][/b] -  [b][color=#005188]2017-11-30[/color][/b] - :flag-pt: [url=https://pt.eurobilltracker.com/notes/?id=181542734][color=black][b]jvlmorgado[/b][/color][/url][/size]</v>
      </c>
    </row>
    <row r="18" spans="1:18" x14ac:dyDescent="0.15">
      <c r="A18" s="36">
        <v>229</v>
      </c>
      <c r="B18" s="25" t="s">
        <v>491</v>
      </c>
      <c r="C18" s="1">
        <v>188073</v>
      </c>
      <c r="D18" s="21" t="s">
        <v>492</v>
      </c>
      <c r="E18" s="36">
        <v>110105</v>
      </c>
      <c r="F18" s="42" t="s">
        <v>486</v>
      </c>
      <c r="G18" s="36">
        <v>181334024</v>
      </c>
      <c r="I18" s="2" t="s">
        <v>8</v>
      </c>
      <c r="J18" s="15">
        <f t="shared" si="5"/>
        <v>17</v>
      </c>
      <c r="K18" s="12" t="str">
        <f>IF(AND($A18&lt;&gt;"",$C18&lt;&gt;""),CONCATENATE("[size=85][b]",IF(LEN(A18)&lt;3,CONCATENATE("[color=",Definicoes_Instrucoes!$B$5,"]",MID("000",1,3-LEN(A18)),"[/color]"),""),"[color=",Definicoes_Instrucoes!$B$1,"]",A18,"[/color]",IF(A18=1,CONCATENATE(" parceiro","[color=",Definicoes_Instrucoes!$B$5,"]","s","[/color]")," parceiros")," de hit, nota nº ",IF(LEN(C18)&lt;6,CONCATENATE("[color=",Definicoes_Instrucoes!$B$5,"]",MID("000000",1,6-LEN(C18)),"[/color]"),""),"[color=",Definicoes_Instrucoes!$B$2,"]",C18,"[/color]","[/b]"),"")</f>
        <v>[size=85][b][color=red]229[/color] parceiros de hit, nota nº [color=black]188073[/color][/b]</v>
      </c>
      <c r="L18" s="12" t="str">
        <f t="shared" si="0"/>
        <v xml:space="preserve"> - </v>
      </c>
      <c r="M18" s="23" t="str">
        <f>IF($B18&lt;&gt;"",CONCATENATE(" [b]","[color=",Definicoes_Instrucoes!$B$3,"]",$B18,"[/color]","[/b]"),"")</f>
        <v xml:space="preserve"> [b][color=#005188]2017-11-23[/color][/b]</v>
      </c>
      <c r="N18" s="12" t="str">
        <f t="shared" si="1"/>
        <v xml:space="preserve"> - :flag-it:</v>
      </c>
      <c r="O18" s="12" t="str">
        <f t="shared" si="2"/>
        <v xml:space="preserve"> [url=https://pt.eurobilltracker.com/notes/?id=181334024][color=black][b]balletto[/b][/color][/url]</v>
      </c>
      <c r="P18" s="15" t="str">
        <f>IF($H18&lt;&gt;"",CONCATENATE(" – [color=",Definicoes_Instrucoes!$B$4,"]",$H18,"[/color]"),"")</f>
        <v/>
      </c>
      <c r="Q18" s="15" t="str">
        <f t="shared" si="3"/>
        <v>[/size]</v>
      </c>
      <c r="R18" s="20" t="str">
        <f t="shared" si="4"/>
        <v>[size=85][b][color=red]229[/color] parceiros de hit, nota nº [color=black]188073[/color][/b] -  [b][color=#005188]2017-11-23[/color][/b] - :flag-it: [url=https://pt.eurobilltracker.com/notes/?id=181334024][color=black][b]balletto[/b][/color][/url][/size]</v>
      </c>
    </row>
    <row r="19" spans="1:18" x14ac:dyDescent="0.15">
      <c r="A19" s="36">
        <v>228</v>
      </c>
      <c r="B19" s="25" t="s">
        <v>489</v>
      </c>
      <c r="C19" s="1">
        <v>187346</v>
      </c>
      <c r="D19" s="21" t="s">
        <v>490</v>
      </c>
      <c r="E19" s="36">
        <v>163315</v>
      </c>
      <c r="F19" s="42" t="s">
        <v>47</v>
      </c>
      <c r="G19" s="36">
        <v>181193459</v>
      </c>
      <c r="I19" s="2" t="s">
        <v>8</v>
      </c>
      <c r="J19" s="15">
        <f t="shared" si="5"/>
        <v>18</v>
      </c>
      <c r="K19" s="12" t="str">
        <f>IF(AND($A19&lt;&gt;"",$C19&lt;&gt;""),CONCATENATE("[size=85][b]",IF(LEN(A19)&lt;3,CONCATENATE("[color=",Definicoes_Instrucoes!$B$5,"]",MID("000",1,3-LEN(A19)),"[/color]"),""),"[color=",Definicoes_Instrucoes!$B$1,"]",A19,"[/color]",IF(A19=1,CONCATENATE(" parceiro","[color=",Definicoes_Instrucoes!$B$5,"]","s","[/color]")," parceiros")," de hit, nota nº ",IF(LEN(C19)&lt;6,CONCATENATE("[color=",Definicoes_Instrucoes!$B$5,"]",MID("000000",1,6-LEN(C19)),"[/color]"),""),"[color=",Definicoes_Instrucoes!$B$2,"]",C19,"[/color]","[/b]"),"")</f>
        <v>[size=85][b][color=red]228[/color] parceiros de hit, nota nº [color=black]187346[/color][/b]</v>
      </c>
      <c r="L19" s="12" t="str">
        <f t="shared" si="0"/>
        <v xml:space="preserve"> - </v>
      </c>
      <c r="M19" s="23" t="str">
        <f>IF($B19&lt;&gt;"",CONCATENATE(" [b]","[color=",Definicoes_Instrucoes!$B$3,"]",$B19,"[/color]","[/b]"),"")</f>
        <v xml:space="preserve"> [b][color=#005188]2017-11-17[/color][/b]</v>
      </c>
      <c r="N19" s="12" t="str">
        <f t="shared" si="1"/>
        <v xml:space="preserve"> - :flag-de:</v>
      </c>
      <c r="O19" s="12" t="str">
        <f t="shared" si="2"/>
        <v xml:space="preserve"> [url=https://pt.eurobilltracker.com/notes/?id=181193459][color=black][b]MITROPA 1916-2004[/b][/color][/url]</v>
      </c>
      <c r="P19" s="15" t="str">
        <f>IF($H19&lt;&gt;"",CONCATENATE(" – [color=",Definicoes_Instrucoes!$B$4,"]",$H19,"[/color]"),"")</f>
        <v/>
      </c>
      <c r="Q19" s="15" t="str">
        <f t="shared" si="3"/>
        <v>[/size]</v>
      </c>
      <c r="R19" s="20" t="str">
        <f t="shared" si="4"/>
        <v>[size=85][b][color=red]228[/color] parceiros de hit, nota nº [color=black]187346[/color][/b] -  [b][color=#005188]2017-11-17[/color][/b] - :flag-de: [url=https://pt.eurobilltracker.com/notes/?id=181193459][color=black][b]MITROPA 1916-2004[/b][/color][/url][/size]</v>
      </c>
    </row>
    <row r="20" spans="1:18" x14ac:dyDescent="0.15">
      <c r="A20" s="36">
        <v>227</v>
      </c>
      <c r="B20" s="25" t="s">
        <v>487</v>
      </c>
      <c r="C20" s="1">
        <v>186179</v>
      </c>
      <c r="D20" s="21" t="s">
        <v>488</v>
      </c>
      <c r="E20" s="36">
        <v>197864</v>
      </c>
      <c r="F20" s="41" t="s">
        <v>10</v>
      </c>
      <c r="G20" s="36">
        <v>181013237</v>
      </c>
      <c r="I20" s="2" t="s">
        <v>8</v>
      </c>
      <c r="J20" s="15">
        <f t="shared" si="5"/>
        <v>19</v>
      </c>
      <c r="K20" s="12" t="str">
        <f>IF(AND($A20&lt;&gt;"",$C20&lt;&gt;""),CONCATENATE("[size=85][b]",IF(LEN(A20)&lt;3,CONCATENATE("[color=",Definicoes_Instrucoes!$B$5,"]",MID("000",1,3-LEN(A20)),"[/color]"),""),"[color=",Definicoes_Instrucoes!$B$1,"]",A20,"[/color]",IF(A20=1,CONCATENATE(" parceiro","[color=",Definicoes_Instrucoes!$B$5,"]","s","[/color]")," parceiros")," de hit, nota nº ",IF(LEN(C20)&lt;6,CONCATENATE("[color=",Definicoes_Instrucoes!$B$5,"]",MID("000000",1,6-LEN(C20)),"[/color]"),""),"[color=",Definicoes_Instrucoes!$B$2,"]",C20,"[/color]","[/b]"),"")</f>
        <v>[size=85][b][color=red]227[/color] parceiros de hit, nota nº [color=black]186179[/color][/b]</v>
      </c>
      <c r="L20" s="12" t="str">
        <f t="shared" si="0"/>
        <v xml:space="preserve"> - </v>
      </c>
      <c r="M20" s="23" t="str">
        <f>IF($B20&lt;&gt;"",CONCATENATE(" [b]","[color=",Definicoes_Instrucoes!$B$3,"]",$B20,"[/color]","[/b]"),"")</f>
        <v xml:space="preserve"> [b][color=#005188]2017-11-11[/color][/b]</v>
      </c>
      <c r="N20" s="12" t="str">
        <f t="shared" si="1"/>
        <v xml:space="preserve"> - :flag-pt:</v>
      </c>
      <c r="O20" s="12" t="str">
        <f t="shared" si="2"/>
        <v xml:space="preserve"> [url=https://pt.eurobilltracker.com/notes/?id=181013237][color=black][b]Necas4993[/b][/color][/url]</v>
      </c>
      <c r="P20" s="15" t="str">
        <f>IF($H20&lt;&gt;"",CONCATENATE(" – [color=",Definicoes_Instrucoes!$B$4,"]",$H20,"[/color]"),"")</f>
        <v/>
      </c>
      <c r="Q20" s="15" t="str">
        <f t="shared" si="3"/>
        <v>[/size]</v>
      </c>
      <c r="R20" s="20" t="str">
        <f t="shared" si="4"/>
        <v>[size=85][b][color=red]227[/color] parceiros de hit, nota nº [color=black]186179[/color][/b] -  [b][color=#005188]2017-11-11[/color][/b] - :flag-pt: [url=https://pt.eurobilltracker.com/notes/?id=181013237][color=black][b]Necas4993[/b][/color][/url][/size]</v>
      </c>
    </row>
    <row r="21" spans="1:18" x14ac:dyDescent="0.15">
      <c r="A21" s="36">
        <v>226</v>
      </c>
      <c r="B21" s="25" t="s">
        <v>484</v>
      </c>
      <c r="C21" s="1">
        <v>186018</v>
      </c>
      <c r="D21" s="21" t="s">
        <v>485</v>
      </c>
      <c r="E21" s="36">
        <v>90397</v>
      </c>
      <c r="F21" s="42" t="s">
        <v>486</v>
      </c>
      <c r="G21" s="36">
        <v>180865880</v>
      </c>
      <c r="I21" s="2" t="s">
        <v>8</v>
      </c>
      <c r="J21" s="15">
        <f t="shared" si="5"/>
        <v>20</v>
      </c>
      <c r="K21" s="12" t="str">
        <f>IF(AND($A21&lt;&gt;"",$C21&lt;&gt;""),CONCATENATE("[size=85][b]",IF(LEN(A21)&lt;3,CONCATENATE("[color=",Definicoes_Instrucoes!$B$5,"]",MID("000",1,3-LEN(A21)),"[/color]"),""),"[color=",Definicoes_Instrucoes!$B$1,"]",A21,"[/color]",IF(A21=1,CONCATENATE(" parceiro","[color=",Definicoes_Instrucoes!$B$5,"]","s","[/color]")," parceiros")," de hit, nota nº ",IF(LEN(C21)&lt;6,CONCATENATE("[color=",Definicoes_Instrucoes!$B$5,"]",MID("000000",1,6-LEN(C21)),"[/color]"),""),"[color=",Definicoes_Instrucoes!$B$2,"]",C21,"[/color]","[/b]"),"")</f>
        <v>[size=85][b][color=red]226[/color] parceiros de hit, nota nº [color=black]186018[/color][/b]</v>
      </c>
      <c r="L21" s="12" t="str">
        <f t="shared" si="0"/>
        <v xml:space="preserve"> - </v>
      </c>
      <c r="M21" s="23" t="str">
        <f>IF($B21&lt;&gt;"",CONCATENATE(" [b]","[color=",Definicoes_Instrucoes!$B$3,"]",$B21,"[/color]","[/b]"),"")</f>
        <v xml:space="preserve"> [b][color=#005188]2017-11-06[/color][/b]</v>
      </c>
      <c r="N21" s="12" t="str">
        <f t="shared" si="1"/>
        <v xml:space="preserve"> - :flag-it:</v>
      </c>
      <c r="O21" s="12" t="str">
        <f t="shared" si="2"/>
        <v xml:space="preserve"> [url=https://pt.eurobilltracker.com/notes/?id=180865880][color=black][b]claudio61[/b][/color][/url]</v>
      </c>
      <c r="P21" s="15" t="str">
        <f>IF($H21&lt;&gt;"",CONCATENATE(" – [color=",Definicoes_Instrucoes!$B$4,"]",$H21,"[/color]"),"")</f>
        <v/>
      </c>
      <c r="Q21" s="15" t="str">
        <f t="shared" si="3"/>
        <v>[/size]</v>
      </c>
      <c r="R21" s="20" t="str">
        <f t="shared" si="4"/>
        <v>[size=85][b][color=red]226[/color] parceiros de hit, nota nº [color=black]186018[/color][/b] -  [b][color=#005188]2017-11-06[/color][/b] - :flag-it: [url=https://pt.eurobilltracker.com/notes/?id=180865880][color=black][b]claudio61[/b][/color][/url][/size]</v>
      </c>
    </row>
    <row r="22" spans="1:18" x14ac:dyDescent="0.15">
      <c r="A22" s="36">
        <v>225</v>
      </c>
      <c r="B22" s="25" t="s">
        <v>482</v>
      </c>
      <c r="C22" s="1">
        <v>185819</v>
      </c>
      <c r="D22" s="21" t="s">
        <v>483</v>
      </c>
      <c r="E22" s="36">
        <v>87293</v>
      </c>
      <c r="F22" s="42" t="s">
        <v>302</v>
      </c>
      <c r="G22" s="36">
        <v>180832500</v>
      </c>
      <c r="I22" s="2" t="s">
        <v>8</v>
      </c>
      <c r="J22" s="15">
        <f t="shared" si="5"/>
        <v>21</v>
      </c>
      <c r="K22" s="12" t="str">
        <f>IF(AND($A22&lt;&gt;"",$C22&lt;&gt;""),CONCATENATE("[size=85][b]",IF(LEN(A22)&lt;3,CONCATENATE("[color=",Definicoes_Instrucoes!$B$5,"]",MID("000",1,3-LEN(A22)),"[/color]"),""),"[color=",Definicoes_Instrucoes!$B$1,"]",A22,"[/color]",IF(A22=1,CONCATENATE(" parceiro","[color=",Definicoes_Instrucoes!$B$5,"]","s","[/color]")," parceiros")," de hit, nota nº ",IF(LEN(C22)&lt;6,CONCATENATE("[color=",Definicoes_Instrucoes!$B$5,"]",MID("000000",1,6-LEN(C22)),"[/color]"),""),"[color=",Definicoes_Instrucoes!$B$2,"]",C22,"[/color]","[/b]"),"")</f>
        <v>[size=85][b][color=red]225[/color] parceiros de hit, nota nº [color=black]185819[/color][/b]</v>
      </c>
      <c r="L22" s="12" t="str">
        <f t="shared" si="0"/>
        <v xml:space="preserve"> - </v>
      </c>
      <c r="M22" s="23" t="str">
        <f>IF($B22&lt;&gt;"",CONCATENATE(" [b]","[color=",Definicoes_Instrucoes!$B$3,"]",$B22,"[/color]","[/b]"),"")</f>
        <v xml:space="preserve"> [b][color=#005188]2017-11-05[/color][/b]</v>
      </c>
      <c r="N22" s="12" t="str">
        <f t="shared" si="1"/>
        <v xml:space="preserve"> - :flag-be:</v>
      </c>
      <c r="O22" s="12" t="str">
        <f t="shared" si="2"/>
        <v xml:space="preserve"> [url=https://pt.eurobilltracker.com/notes/?id=180832500][color=black][b]Stecha &amp; family[/b][/color][/url]</v>
      </c>
      <c r="P22" s="15" t="str">
        <f>IF($H22&lt;&gt;"",CONCATENATE(" – [color=",Definicoes_Instrucoes!$B$4,"]",$H22,"[/color]"),"")</f>
        <v/>
      </c>
      <c r="Q22" s="15" t="str">
        <f t="shared" si="3"/>
        <v>[/size]</v>
      </c>
      <c r="R22" s="20" t="str">
        <f t="shared" si="4"/>
        <v>[size=85][b][color=red]225[/color] parceiros de hit, nota nº [color=black]185819[/color][/b] -  [b][color=#005188]2017-11-05[/color][/b] - :flag-be: [url=https://pt.eurobilltracker.com/notes/?id=180832500][color=black][b]Stecha &amp; family[/b][/color][/url][/size]</v>
      </c>
    </row>
    <row r="23" spans="1:18" x14ac:dyDescent="0.15">
      <c r="A23" s="36">
        <v>224</v>
      </c>
      <c r="B23" s="25" t="s">
        <v>480</v>
      </c>
      <c r="C23" s="1">
        <v>169469</v>
      </c>
      <c r="D23" s="21" t="s">
        <v>481</v>
      </c>
      <c r="E23" s="36">
        <v>131823</v>
      </c>
      <c r="F23" s="41" t="s">
        <v>10</v>
      </c>
      <c r="G23" s="36">
        <v>175986307</v>
      </c>
      <c r="I23" s="2" t="s">
        <v>8</v>
      </c>
      <c r="J23" s="15">
        <f t="shared" si="5"/>
        <v>22</v>
      </c>
      <c r="K23" s="12" t="str">
        <f>IF(AND($A23&lt;&gt;"",$C23&lt;&gt;""),CONCATENATE("[size=85][b]",IF(LEN(A23)&lt;3,CONCATENATE("[color=",Definicoes_Instrucoes!$B$5,"]",MID("000",1,3-LEN(A23)),"[/color]"),""),"[color=",Definicoes_Instrucoes!$B$1,"]",A23,"[/color]",IF(A23=1,CONCATENATE(" parceiro","[color=",Definicoes_Instrucoes!$B$5,"]","s","[/color]")," parceiros")," de hit, nota nº ",IF(LEN(C23)&lt;6,CONCATENATE("[color=",Definicoes_Instrucoes!$B$5,"]",MID("000000",1,6-LEN(C23)),"[/color]"),""),"[color=",Definicoes_Instrucoes!$B$2,"]",C23,"[/color]","[/b]"),"")</f>
        <v>[size=85][b][color=red]224[/color] parceiros de hit, nota nº [color=black]169469[/color][/b]</v>
      </c>
      <c r="L23" s="12" t="str">
        <f t="shared" si="0"/>
        <v xml:space="preserve"> - </v>
      </c>
      <c r="M23" s="23" t="str">
        <f>IF($B23&lt;&gt;"",CONCATENATE(" [b]","[color=",Definicoes_Instrucoes!$B$3,"]",$B23,"[/color]","[/b]"),"")</f>
        <v xml:space="preserve"> [b][color=#005188]2017-10-07[/color][/b]</v>
      </c>
      <c r="N23" s="12" t="str">
        <f t="shared" si="1"/>
        <v xml:space="preserve"> - :flag-pt:</v>
      </c>
      <c r="O23" s="12" t="str">
        <f t="shared" si="2"/>
        <v xml:space="preserve"> [url=https://pt.eurobilltracker.com/notes/?id=175986307][color=black][b]andre.lo[/b][/color][/url]</v>
      </c>
      <c r="P23" s="15" t="str">
        <f>IF($H23&lt;&gt;"",CONCATENATE(" – [color=",Definicoes_Instrucoes!$B$4,"]",$H23,"[/color]"),"")</f>
        <v/>
      </c>
      <c r="Q23" s="15" t="str">
        <f t="shared" si="3"/>
        <v>[/size]</v>
      </c>
      <c r="R23" s="20" t="str">
        <f t="shared" si="4"/>
        <v>[size=85][b][color=red]224[/color] parceiros de hit, nota nº [color=black]169469[/color][/b] -  [b][color=#005188]2017-10-07[/color][/b] - :flag-pt: [url=https://pt.eurobilltracker.com/notes/?id=175986307][color=black][b]andre.lo[/b][/color][/url][/size]</v>
      </c>
    </row>
    <row r="24" spans="1:18" x14ac:dyDescent="0.15">
      <c r="A24" s="36">
        <v>223</v>
      </c>
      <c r="B24" s="25" t="s">
        <v>478</v>
      </c>
      <c r="C24" s="47">
        <v>180849</v>
      </c>
      <c r="D24" s="21" t="s">
        <v>479</v>
      </c>
      <c r="E24" s="36">
        <v>111786</v>
      </c>
      <c r="F24" s="41" t="s">
        <v>10</v>
      </c>
      <c r="G24" s="36">
        <v>179563071</v>
      </c>
      <c r="I24" s="2" t="s">
        <v>8</v>
      </c>
      <c r="J24" s="15">
        <f t="shared" si="5"/>
        <v>23</v>
      </c>
      <c r="K24" s="12" t="str">
        <f>IF(AND($A24&lt;&gt;"",$C24&lt;&gt;""),CONCATENATE("[size=85][b]",IF(LEN(A24)&lt;3,CONCATENATE("[color=",Definicoes_Instrucoes!$B$5,"]",MID("000",1,3-LEN(A24)),"[/color]"),""),"[color=",Definicoes_Instrucoes!$B$1,"]",A24,"[/color]",IF(A24=1,CONCATENATE(" parceiro","[color=",Definicoes_Instrucoes!$B$5,"]","s","[/color]")," parceiros")," de hit, nota nº ",IF(LEN(C24)&lt;6,CONCATENATE("[color=",Definicoes_Instrucoes!$B$5,"]",MID("000000",1,6-LEN(C24)),"[/color]"),""),"[color=",Definicoes_Instrucoes!$B$2,"]",C24,"[/color]","[/b]"),"")</f>
        <v>[size=85][b][color=red]223[/color] parceiros de hit, nota nº [color=black]180849[/color][/b]</v>
      </c>
      <c r="L24" s="12" t="str">
        <f t="shared" si="0"/>
        <v xml:space="preserve"> - </v>
      </c>
      <c r="M24" s="23" t="str">
        <f>IF($B24&lt;&gt;"",CONCATENATE(" [b]","[color=",Definicoes_Instrucoes!$B$3,"]",$B24,"[/color]","[/b]"),"")</f>
        <v xml:space="preserve"> [b][color=#005188]2017-09-20[/color][/b]</v>
      </c>
      <c r="N24" s="12" t="str">
        <f t="shared" si="1"/>
        <v xml:space="preserve"> - :flag-pt:</v>
      </c>
      <c r="O24" s="12" t="str">
        <f t="shared" si="2"/>
        <v xml:space="preserve"> [url=https://pt.eurobilltracker.com/notes/?id=179563071][color=black][b]outr4ge[/b][/color][/url]</v>
      </c>
      <c r="P24" s="15" t="str">
        <f>IF($H24&lt;&gt;"",CONCATENATE(" – [color=",Definicoes_Instrucoes!$B$4,"]",$H24,"[/color]"),"")</f>
        <v/>
      </c>
      <c r="Q24" s="15" t="str">
        <f t="shared" si="3"/>
        <v>[/size]</v>
      </c>
      <c r="R24" s="20" t="str">
        <f t="shared" si="4"/>
        <v>[size=85][b][color=red]223[/color] parceiros de hit, nota nº [color=black]180849[/color][/b] -  [b][color=#005188]2017-09-20[/color][/b] - :flag-pt: [url=https://pt.eurobilltracker.com/notes/?id=179563071][color=black][b]outr4ge[/b][/color][/url][/size]</v>
      </c>
    </row>
    <row r="25" spans="1:18" x14ac:dyDescent="0.15">
      <c r="A25" s="36">
        <v>222</v>
      </c>
      <c r="B25" s="25" t="s">
        <v>476</v>
      </c>
      <c r="C25" s="1">
        <v>135239</v>
      </c>
      <c r="D25" s="21" t="s">
        <v>477</v>
      </c>
      <c r="E25" s="36">
        <v>116099</v>
      </c>
      <c r="F25" s="42" t="s">
        <v>337</v>
      </c>
      <c r="G25" s="36">
        <v>159887397</v>
      </c>
      <c r="I25" s="2" t="s">
        <v>8</v>
      </c>
      <c r="J25" s="15">
        <f t="shared" si="5"/>
        <v>24</v>
      </c>
      <c r="K25" s="12" t="str">
        <f>IF(AND($A25&lt;&gt;"",$C25&lt;&gt;""),CONCATENATE("[size=85][b]",IF(LEN(A25)&lt;3,CONCATENATE("[color=",Definicoes_Instrucoes!$B$5,"]",MID("000",1,3-LEN(A25)),"[/color]"),""),"[color=",Definicoes_Instrucoes!$B$1,"]",A25,"[/color]",IF(A25=1,CONCATENATE(" parceiro","[color=",Definicoes_Instrucoes!$B$5,"]","s","[/color]")," parceiros")," de hit, nota nº ",IF(LEN(C25)&lt;6,CONCATENATE("[color=",Definicoes_Instrucoes!$B$5,"]",MID("000000",1,6-LEN(C25)),"[/color]"),""),"[color=",Definicoes_Instrucoes!$B$2,"]",C25,"[/color]","[/b]"),"")</f>
        <v>[size=85][b][color=red]222[/color] parceiros de hit, nota nº [color=black]135239[/color][/b]</v>
      </c>
      <c r="L25" s="12" t="str">
        <f t="shared" si="0"/>
        <v xml:space="preserve"> - </v>
      </c>
      <c r="M25" s="23" t="str">
        <f>IF($B25&lt;&gt;"",CONCATENATE(" [b]","[color=",Definicoes_Instrucoes!$B$3,"]",$B25,"[/color]","[/b]"),"")</f>
        <v xml:space="preserve"> [b][color=#005188]2017-09-15[/color][/b]</v>
      </c>
      <c r="N25" s="12" t="str">
        <f t="shared" si="1"/>
        <v xml:space="preserve"> - :flag-nl:</v>
      </c>
      <c r="O25" s="12" t="str">
        <f t="shared" si="2"/>
        <v xml:space="preserve"> [url=https://pt.eurobilltracker.com/notes/?id=159887397][color=black][b]geha38[/b][/color][/url]</v>
      </c>
      <c r="P25" s="15" t="str">
        <f>IF($H25&lt;&gt;"",CONCATENATE(" – [color=",Definicoes_Instrucoes!$B$4,"]",$H25,"[/color]"),"")</f>
        <v/>
      </c>
      <c r="Q25" s="15" t="str">
        <f t="shared" si="3"/>
        <v>[/size]</v>
      </c>
      <c r="R25" s="20" t="str">
        <f t="shared" si="4"/>
        <v>[size=85][b][color=red]222[/color] parceiros de hit, nota nº [color=black]135239[/color][/b] -  [b][color=#005188]2017-09-15[/color][/b] - :flag-nl: [url=https://pt.eurobilltracker.com/notes/?id=159887397][color=black][b]geha38[/b][/color][/url][/size]</v>
      </c>
    </row>
    <row r="26" spans="1:18" x14ac:dyDescent="0.15">
      <c r="A26" s="36">
        <v>221</v>
      </c>
      <c r="B26" s="25" t="s">
        <v>474</v>
      </c>
      <c r="C26" s="1">
        <v>178525</v>
      </c>
      <c r="D26" s="21" t="s">
        <v>475</v>
      </c>
      <c r="E26" s="36">
        <v>199316</v>
      </c>
      <c r="F26" s="41" t="s">
        <v>10</v>
      </c>
      <c r="G26" s="36">
        <v>178670655</v>
      </c>
      <c r="I26" s="2" t="s">
        <v>8</v>
      </c>
      <c r="J26" s="15">
        <f t="shared" si="5"/>
        <v>25</v>
      </c>
      <c r="K26" s="12" t="str">
        <f>IF(AND($A26&lt;&gt;"",$C26&lt;&gt;""),CONCATENATE("[size=85][b]",IF(LEN(A26)&lt;3,CONCATENATE("[color=",Definicoes_Instrucoes!$B$5,"]",MID("000",1,3-LEN(A26)),"[/color]"),""),"[color=",Definicoes_Instrucoes!$B$1,"]",A26,"[/color]",IF(A26=1,CONCATENATE(" parceiro","[color=",Definicoes_Instrucoes!$B$5,"]","s","[/color]")," parceiros")," de hit, nota nº ",IF(LEN(C26)&lt;6,CONCATENATE("[color=",Definicoes_Instrucoes!$B$5,"]",MID("000000",1,6-LEN(C26)),"[/color]"),""),"[color=",Definicoes_Instrucoes!$B$2,"]",C26,"[/color]","[/b]"),"")</f>
        <v>[size=85][b][color=red]221[/color] parceiros de hit, nota nº [color=black]178525[/color][/b]</v>
      </c>
      <c r="L26" s="12" t="str">
        <f t="shared" si="0"/>
        <v xml:space="preserve"> - </v>
      </c>
      <c r="M26" s="23" t="str">
        <f>IF($B26&lt;&gt;"",CONCATENATE(" [b]","[color=",Definicoes_Instrucoes!$B$3,"]",$B26,"[/color]","[/b]"),"")</f>
        <v xml:space="preserve"> [b][color=#005188]2017-08-19[/color][/b]</v>
      </c>
      <c r="N26" s="12" t="str">
        <f t="shared" si="1"/>
        <v xml:space="preserve"> - :flag-pt:</v>
      </c>
      <c r="O26" s="12" t="str">
        <f t="shared" si="2"/>
        <v xml:space="preserve"> [url=https://pt.eurobilltracker.com/notes/?id=178670655][color=black][b]Albicastrum[/b][/color][/url]</v>
      </c>
      <c r="P26" s="15" t="str">
        <f>IF($H26&lt;&gt;"",CONCATENATE(" – [color=",Definicoes_Instrucoes!$B$4,"]",$H26,"[/color]"),"")</f>
        <v/>
      </c>
      <c r="Q26" s="15" t="str">
        <f t="shared" si="3"/>
        <v>[/size]</v>
      </c>
      <c r="R26" s="20" t="str">
        <f t="shared" si="4"/>
        <v>[size=85][b][color=red]221[/color] parceiros de hit, nota nº [color=black]178525[/color][/b] -  [b][color=#005188]2017-08-19[/color][/b] - :flag-pt: [url=https://pt.eurobilltracker.com/notes/?id=178670655][color=black][b]Albicastrum[/b][/color][/url][/size]</v>
      </c>
    </row>
    <row r="27" spans="1:18" x14ac:dyDescent="0.15">
      <c r="A27" s="36">
        <v>220</v>
      </c>
      <c r="B27" s="25" t="s">
        <v>472</v>
      </c>
      <c r="C27" s="1">
        <v>176336</v>
      </c>
      <c r="D27" s="21" t="s">
        <v>473</v>
      </c>
      <c r="E27" s="36">
        <v>64661</v>
      </c>
      <c r="F27" s="41" t="s">
        <v>10</v>
      </c>
      <c r="G27" s="36">
        <v>177857095</v>
      </c>
      <c r="I27" s="2" t="s">
        <v>8</v>
      </c>
      <c r="J27" s="15">
        <f t="shared" si="5"/>
        <v>26</v>
      </c>
      <c r="K27" s="12" t="str">
        <f>IF(AND($A27&lt;&gt;"",$C27&lt;&gt;""),CONCATENATE("[size=85][b]",IF(LEN(A27)&lt;3,CONCATENATE("[color=",Definicoes_Instrucoes!$B$5,"]",MID("000",1,3-LEN(A27)),"[/color]"),""),"[color=",Definicoes_Instrucoes!$B$1,"]",A27,"[/color]",IF(A27=1,CONCATENATE(" parceiro","[color=",Definicoes_Instrucoes!$B$5,"]","s","[/color]")," parceiros")," de hit, nota nº ",IF(LEN(C27)&lt;6,CONCATENATE("[color=",Definicoes_Instrucoes!$B$5,"]",MID("000000",1,6-LEN(C27)),"[/color]"),""),"[color=",Definicoes_Instrucoes!$B$2,"]",C27,"[/color]","[/b]"),"")</f>
        <v>[size=85][b][color=red]220[/color] parceiros de hit, nota nº [color=black]176336[/color][/b]</v>
      </c>
      <c r="L27" s="12" t="str">
        <f t="shared" si="0"/>
        <v xml:space="preserve"> - </v>
      </c>
      <c r="M27" s="23" t="str">
        <f>IF($B27&lt;&gt;"",CONCATENATE(" [b]","[color=",Definicoes_Instrucoes!$B$3,"]",$B27,"[/color]","[/b]"),"")</f>
        <v xml:space="preserve"> [b][color=#005188]2017-07-22[/color][/b]</v>
      </c>
      <c r="N27" s="12" t="str">
        <f t="shared" si="1"/>
        <v xml:space="preserve"> - :flag-pt:</v>
      </c>
      <c r="O27" s="12" t="str">
        <f t="shared" si="2"/>
        <v xml:space="preserve"> [url=https://pt.eurobilltracker.com/notes/?id=177857095][color=black][b]pjm.pt[/b][/color][/url]</v>
      </c>
      <c r="P27" s="15" t="str">
        <f>IF($H27&lt;&gt;"",CONCATENATE(" – [color=",Definicoes_Instrucoes!$B$4,"]",$H27,"[/color]"),"")</f>
        <v/>
      </c>
      <c r="Q27" s="15" t="str">
        <f t="shared" si="3"/>
        <v>[/size]</v>
      </c>
      <c r="R27" s="20" t="str">
        <f t="shared" si="4"/>
        <v>[size=85][b][color=red]220[/color] parceiros de hit, nota nº [color=black]176336[/color][/b] -  [b][color=#005188]2017-07-22[/color][/b] - :flag-pt: [url=https://pt.eurobilltracker.com/notes/?id=177857095][color=black][b]pjm.pt[/b][/color][/url][/size]</v>
      </c>
    </row>
    <row r="28" spans="1:18" x14ac:dyDescent="0.15">
      <c r="A28" s="36">
        <v>219</v>
      </c>
      <c r="B28" s="25" t="s">
        <v>470</v>
      </c>
      <c r="C28" s="1">
        <v>147120</v>
      </c>
      <c r="D28" s="21" t="s">
        <v>471</v>
      </c>
      <c r="E28" s="36">
        <v>17349</v>
      </c>
      <c r="F28" s="42" t="s">
        <v>28</v>
      </c>
      <c r="G28" s="36">
        <v>166920026</v>
      </c>
      <c r="I28" s="2" t="s">
        <v>8</v>
      </c>
      <c r="J28" s="15">
        <f t="shared" si="5"/>
        <v>27</v>
      </c>
      <c r="K28" s="12" t="str">
        <f>IF(AND($A28&lt;&gt;"",$C28&lt;&gt;""),CONCATENATE("[size=85][b]",IF(LEN(A28)&lt;3,CONCATENATE("[color=",Definicoes_Instrucoes!$B$5,"]",MID("000",1,3-LEN(A28)),"[/color]"),""),"[color=",Definicoes_Instrucoes!$B$1,"]",A28,"[/color]",IF(A28=1,CONCATENATE(" parceiro","[color=",Definicoes_Instrucoes!$B$5,"]","s","[/color]")," parceiros")," de hit, nota nº ",IF(LEN(C28)&lt;6,CONCATENATE("[color=",Definicoes_Instrucoes!$B$5,"]",MID("000000",1,6-LEN(C28)),"[/color]"),""),"[color=",Definicoes_Instrucoes!$B$2,"]",C28,"[/color]","[/b]"),"")</f>
        <v>[size=85][b][color=red]219[/color] parceiros de hit, nota nº [color=black]147120[/color][/b]</v>
      </c>
      <c r="L28" s="12" t="str">
        <f t="shared" si="0"/>
        <v xml:space="preserve"> - </v>
      </c>
      <c r="M28" s="23" t="str">
        <f>IF($B28&lt;&gt;"",CONCATENATE(" [b]","[color=",Definicoes_Instrucoes!$B$3,"]",$B28,"[/color]","[/b]"),"")</f>
        <v xml:space="preserve"> [b][color=#005188]2017-07-11[/color][/b]</v>
      </c>
      <c r="N28" s="12" t="str">
        <f t="shared" si="1"/>
        <v xml:space="preserve"> - :flag-fi:</v>
      </c>
      <c r="O28" s="12" t="str">
        <f t="shared" si="2"/>
        <v xml:space="preserve"> [url=https://pt.eurobilltracker.com/notes/?id=166920026][color=black][b]jufox[/b][/color][/url]</v>
      </c>
      <c r="P28" s="15" t="str">
        <f>IF($H28&lt;&gt;"",CONCATENATE(" – [color=",Definicoes_Instrucoes!$B$4,"]",$H28,"[/color]"),"")</f>
        <v/>
      </c>
      <c r="Q28" s="15" t="str">
        <f t="shared" si="3"/>
        <v>[/size]</v>
      </c>
      <c r="R28" s="20" t="str">
        <f t="shared" si="4"/>
        <v>[size=85][b][color=red]219[/color] parceiros de hit, nota nº [color=black]147120[/color][/b] -  [b][color=#005188]2017-07-11[/color][/b] - :flag-fi: [url=https://pt.eurobilltracker.com/notes/?id=166920026][color=black][b]jufox[/b][/color][/url][/size]</v>
      </c>
    </row>
    <row r="29" spans="1:18" x14ac:dyDescent="0.15">
      <c r="A29" s="36">
        <v>218</v>
      </c>
      <c r="B29" s="25" t="s">
        <v>468</v>
      </c>
      <c r="C29" s="1">
        <v>173392</v>
      </c>
      <c r="D29" s="34" t="s">
        <v>469</v>
      </c>
      <c r="E29" s="36">
        <v>160631</v>
      </c>
      <c r="F29" s="41" t="s">
        <v>10</v>
      </c>
      <c r="G29" s="36">
        <v>177184720</v>
      </c>
      <c r="I29" s="2" t="s">
        <v>8</v>
      </c>
      <c r="J29" s="15">
        <f t="shared" si="5"/>
        <v>28</v>
      </c>
      <c r="K29" s="12" t="str">
        <f>IF(AND($A29&lt;&gt;"",$C29&lt;&gt;""),CONCATENATE("[size=85][b]",IF(LEN(A29)&lt;3,CONCATENATE("[color=",Definicoes_Instrucoes!$B$5,"]",MID("000",1,3-LEN(A29)),"[/color]"),""),"[color=",Definicoes_Instrucoes!$B$1,"]",A29,"[/color]",IF(A29=1,CONCATENATE(" parceiro","[color=",Definicoes_Instrucoes!$B$5,"]","s","[/color]")," parceiros")," de hit, nota nº ",IF(LEN(C29)&lt;6,CONCATENATE("[color=",Definicoes_Instrucoes!$B$5,"]",MID("000000",1,6-LEN(C29)),"[/color]"),""),"[color=",Definicoes_Instrucoes!$B$2,"]",C29,"[/color]","[/b]"),"")</f>
        <v>[size=85][b][color=red]218[/color] parceiros de hit, nota nº [color=black]173392[/color][/b]</v>
      </c>
      <c r="L29" s="12" t="str">
        <f t="shared" si="0"/>
        <v xml:space="preserve"> - </v>
      </c>
      <c r="M29" s="23" t="str">
        <f>IF($B29&lt;&gt;"",CONCATENATE(" [b]","[color=",Definicoes_Instrucoes!$B$3,"]",$B29,"[/color]","[/b]"),"")</f>
        <v xml:space="preserve"> [b][color=#005188]2017-06-28[/color][/b]</v>
      </c>
      <c r="N29" s="12" t="str">
        <f t="shared" si="1"/>
        <v xml:space="preserve"> - :flag-pt:</v>
      </c>
      <c r="O29" s="12" t="str">
        <f t="shared" si="2"/>
        <v xml:space="preserve"> [url=https://pt.eurobilltracker.com/notes/?id=177184720][color=black][b]Blue Escargot[/b][/color][/url]</v>
      </c>
      <c r="P29" s="15" t="str">
        <f>IF($H29&lt;&gt;"",CONCATENATE(" – [color=",Definicoes_Instrucoes!$B$4,"]",$H29,"[/color]"),"")</f>
        <v/>
      </c>
      <c r="Q29" s="15" t="str">
        <f t="shared" si="3"/>
        <v>[/size]</v>
      </c>
      <c r="R29" s="20" t="str">
        <f t="shared" si="4"/>
        <v>[size=85][b][color=red]218[/color] parceiros de hit, nota nº [color=black]173392[/color][/b] -  [b][color=#005188]2017-06-28[/color][/b] - :flag-pt: [url=https://pt.eurobilltracker.com/notes/?id=177184720][color=black][b]Blue Escargot[/b][/color][/url][/size]</v>
      </c>
    </row>
    <row r="30" spans="1:18" x14ac:dyDescent="0.15">
      <c r="A30" s="36">
        <v>217</v>
      </c>
      <c r="B30" s="25" t="s">
        <v>466</v>
      </c>
      <c r="C30" s="1">
        <v>162367</v>
      </c>
      <c r="D30" s="21" t="s">
        <v>467</v>
      </c>
      <c r="E30" s="36">
        <v>197650</v>
      </c>
      <c r="F30" s="42" t="s">
        <v>133</v>
      </c>
      <c r="G30" s="36">
        <v>173253959</v>
      </c>
      <c r="I30" s="2" t="s">
        <v>8</v>
      </c>
      <c r="J30" s="15">
        <f t="shared" si="5"/>
        <v>29</v>
      </c>
      <c r="K30" s="12" t="str">
        <f>IF(AND($A30&lt;&gt;"",$C30&lt;&gt;""),CONCATENATE("[size=85][b]",IF(LEN(A30)&lt;3,CONCATENATE("[color=",Definicoes_Instrucoes!$B$5,"]",MID("000",1,3-LEN(A30)),"[/color]"),""),"[color=",Definicoes_Instrucoes!$B$1,"]",A30,"[/color]",IF(A30=1,CONCATENATE(" parceiro","[color=",Definicoes_Instrucoes!$B$5,"]","s","[/color]")," parceiros")," de hit, nota nº ",IF(LEN(C30)&lt;6,CONCATENATE("[color=",Definicoes_Instrucoes!$B$5,"]",MID("000000",1,6-LEN(C30)),"[/color]"),""),"[color=",Definicoes_Instrucoes!$B$2,"]",C30,"[/color]","[/b]"),"")</f>
        <v>[size=85][b][color=red]217[/color] parceiros de hit, nota nº [color=black]162367[/color][/b]</v>
      </c>
      <c r="L30" s="12" t="str">
        <f t="shared" si="0"/>
        <v xml:space="preserve"> - </v>
      </c>
      <c r="M30" s="23" t="str">
        <f>IF($B30&lt;&gt;"",CONCATENATE(" [b]","[color=",Definicoes_Instrucoes!$B$3,"]",$B30,"[/color]","[/b]"),"")</f>
        <v xml:space="preserve"> [b][color=#005188]2017-06-10[/color][/b]</v>
      </c>
      <c r="N30" s="12" t="str">
        <f t="shared" si="1"/>
        <v xml:space="preserve"> - :flag-fr:</v>
      </c>
      <c r="O30" s="12" t="str">
        <f t="shared" si="2"/>
        <v xml:space="preserve"> [url=https://pt.eurobilltracker.com/notes/?id=173253959][color=black][b]McCall74[/b][/color][/url]</v>
      </c>
      <c r="P30" s="15" t="str">
        <f>IF($H30&lt;&gt;"",CONCATENATE(" – [color=",Definicoes_Instrucoes!$B$4,"]",$H30,"[/color]"),"")</f>
        <v/>
      </c>
      <c r="Q30" s="15" t="str">
        <f t="shared" si="3"/>
        <v>[/size]</v>
      </c>
      <c r="R30" s="20" t="str">
        <f t="shared" si="4"/>
        <v>[size=85][b][color=red]217[/color] parceiros de hit, nota nº [color=black]162367[/color][/b] -  [b][color=#005188]2017-06-10[/color][/b] - :flag-fr: [url=https://pt.eurobilltracker.com/notes/?id=173253959][color=black][b]McCall74[/b][/color][/url][/size]</v>
      </c>
    </row>
    <row r="31" spans="1:18" x14ac:dyDescent="0.15">
      <c r="A31" s="36">
        <v>216</v>
      </c>
      <c r="B31" s="25" t="s">
        <v>464</v>
      </c>
      <c r="C31" s="1">
        <v>170794</v>
      </c>
      <c r="D31" s="21" t="s">
        <v>465</v>
      </c>
      <c r="E31" s="36">
        <v>112028</v>
      </c>
      <c r="F31" s="42" t="s">
        <v>47</v>
      </c>
      <c r="G31" s="36">
        <v>176617376</v>
      </c>
      <c r="I31" s="2" t="s">
        <v>8</v>
      </c>
      <c r="J31" s="15">
        <f t="shared" si="5"/>
        <v>30</v>
      </c>
      <c r="K31" s="12" t="str">
        <f>IF(AND($A31&lt;&gt;"",$C31&lt;&gt;""),CONCATENATE("[size=85][b]",IF(LEN(A31)&lt;3,CONCATENATE("[color=",Definicoes_Instrucoes!$B$5,"]",MID("000",1,3-LEN(A31)),"[/color]"),""),"[color=",Definicoes_Instrucoes!$B$1,"]",A31,"[/color]",IF(A31=1,CONCATENATE(" parceiro","[color=",Definicoes_Instrucoes!$B$5,"]","s","[/color]")," parceiros")," de hit, nota nº ",IF(LEN(C31)&lt;6,CONCATENATE("[color=",Definicoes_Instrucoes!$B$5,"]",MID("000000",1,6-LEN(C31)),"[/color]"),""),"[color=",Definicoes_Instrucoes!$B$2,"]",C31,"[/color]","[/b]"),"")</f>
        <v>[size=85][b][color=red]216[/color] parceiros de hit, nota nº [color=black]170794[/color][/b]</v>
      </c>
      <c r="L31" s="12" t="str">
        <f t="shared" si="0"/>
        <v xml:space="preserve"> - </v>
      </c>
      <c r="M31" s="23" t="str">
        <f>IF($B31&lt;&gt;"",CONCATENATE(" [b]","[color=",Definicoes_Instrucoes!$B$3,"]",$B31,"[/color]","[/b]"),"")</f>
        <v xml:space="preserve"> [b][color=#005188]2017-06-08[/color][/b]</v>
      </c>
      <c r="N31" s="12" t="str">
        <f t="shared" si="1"/>
        <v xml:space="preserve"> - :flag-de:</v>
      </c>
      <c r="O31" s="12" t="str">
        <f t="shared" si="2"/>
        <v xml:space="preserve"> [url=https://pt.eurobilltracker.com/notes/?id=176617376][color=black][b]BGO[/b][/color][/url]</v>
      </c>
      <c r="P31" s="15" t="str">
        <f>IF($H31&lt;&gt;"",CONCATENATE(" – [color=",Definicoes_Instrucoes!$B$4,"]",$H31,"[/color]"),"")</f>
        <v/>
      </c>
      <c r="Q31" s="15" t="str">
        <f t="shared" si="3"/>
        <v>[/size]</v>
      </c>
      <c r="R31" s="20" t="str">
        <f t="shared" si="4"/>
        <v>[size=85][b][color=red]216[/color] parceiros de hit, nota nº [color=black]170794[/color][/b] -  [b][color=#005188]2017-06-08[/color][/b] - :flag-de: [url=https://pt.eurobilltracker.com/notes/?id=176617376][color=black][b]BGO[/b][/color][/url][/size]</v>
      </c>
    </row>
    <row r="32" spans="1:18" x14ac:dyDescent="0.15">
      <c r="A32" s="36">
        <v>215</v>
      </c>
      <c r="B32" s="25" t="s">
        <v>462</v>
      </c>
      <c r="C32" s="1">
        <v>169604</v>
      </c>
      <c r="D32" s="21" t="s">
        <v>463</v>
      </c>
      <c r="E32" s="36">
        <v>188088</v>
      </c>
      <c r="F32" s="42" t="s">
        <v>337</v>
      </c>
      <c r="G32" s="36">
        <v>175999962</v>
      </c>
      <c r="I32" s="2" t="s">
        <v>8</v>
      </c>
      <c r="J32" s="15">
        <f t="shared" si="5"/>
        <v>31</v>
      </c>
      <c r="K32" s="12" t="str">
        <f>IF(AND($A32&lt;&gt;"",$C32&lt;&gt;""),CONCATENATE("[size=85][b]",IF(LEN(A32)&lt;3,CONCATENATE("[color=",Definicoes_Instrucoes!$B$5,"]",MID("000",1,3-LEN(A32)),"[/color]"),""),"[color=",Definicoes_Instrucoes!$B$1,"]",A32,"[/color]",IF(A32=1,CONCATENATE(" parceiro","[color=",Definicoes_Instrucoes!$B$5,"]","s","[/color]")," parceiros")," de hit, nota nº ",IF(LEN(C32)&lt;6,CONCATENATE("[color=",Definicoes_Instrucoes!$B$5,"]",MID("000000",1,6-LEN(C32)),"[/color]"),""),"[color=",Definicoes_Instrucoes!$B$2,"]",C32,"[/color]","[/b]"),"")</f>
        <v>[size=85][b][color=red]215[/color] parceiros de hit, nota nº [color=black]169604[/color][/b]</v>
      </c>
      <c r="L32" s="12" t="str">
        <f t="shared" si="0"/>
        <v xml:space="preserve"> - </v>
      </c>
      <c r="M32" s="23" t="str">
        <f>IF($B32&lt;&gt;"",CONCATENATE(" [b]","[color=",Definicoes_Instrucoes!$B$3,"]",$B32,"[/color]","[/b]"),"")</f>
        <v xml:space="preserve"> [b][color=#005188]2017-05-18[/color][/b]</v>
      </c>
      <c r="N32" s="12" t="str">
        <f t="shared" si="1"/>
        <v xml:space="preserve"> - :flag-nl:</v>
      </c>
      <c r="O32" s="12" t="str">
        <f t="shared" si="2"/>
        <v xml:space="preserve"> [url=https://pt.eurobilltracker.com/notes/?id=175999962][color=black][b]Thijs050[/b][/color][/url]</v>
      </c>
      <c r="P32" s="15" t="str">
        <f>IF($H32&lt;&gt;"",CONCATENATE(" – [color=",Definicoes_Instrucoes!$B$4,"]",$H32,"[/color]"),"")</f>
        <v/>
      </c>
      <c r="Q32" s="15" t="str">
        <f t="shared" si="3"/>
        <v>[/size]</v>
      </c>
      <c r="R32" s="20" t="str">
        <f t="shared" si="4"/>
        <v>[size=85][b][color=red]215[/color] parceiros de hit, nota nº [color=black]169604[/color][/b] -  [b][color=#005188]2017-05-18[/color][/b] - :flag-nl: [url=https://pt.eurobilltracker.com/notes/?id=175999962][color=black][b]Thijs050[/b][/color][/url][/size]</v>
      </c>
    </row>
    <row r="33" spans="1:18" x14ac:dyDescent="0.15">
      <c r="A33" s="36">
        <v>214</v>
      </c>
      <c r="B33" s="25" t="s">
        <v>460</v>
      </c>
      <c r="C33" s="1">
        <v>169115</v>
      </c>
      <c r="D33" s="21" t="s">
        <v>461</v>
      </c>
      <c r="E33" s="36">
        <v>87752</v>
      </c>
      <c r="F33" s="42" t="s">
        <v>337</v>
      </c>
      <c r="G33" s="36">
        <v>175774533</v>
      </c>
      <c r="I33" s="2" t="s">
        <v>8</v>
      </c>
      <c r="J33" s="15">
        <f t="shared" si="5"/>
        <v>32</v>
      </c>
      <c r="K33" s="12" t="str">
        <f>IF(AND($A33&lt;&gt;"",$C33&lt;&gt;""),CONCATENATE("[size=85][b]",IF(LEN(A33)&lt;3,CONCATENATE("[color=",Definicoes_Instrucoes!$B$5,"]",MID("000",1,3-LEN(A33)),"[/color]"),""),"[color=",Definicoes_Instrucoes!$B$1,"]",A33,"[/color]",IF(A33=1,CONCATENATE(" parceiro","[color=",Definicoes_Instrucoes!$B$5,"]","s","[/color]")," parceiros")," de hit, nota nº ",IF(LEN(C33)&lt;6,CONCATENATE("[color=",Definicoes_Instrucoes!$B$5,"]",MID("000000",1,6-LEN(C33)),"[/color]"),""),"[color=",Definicoes_Instrucoes!$B$2,"]",C33,"[/color]","[/b]"),"")</f>
        <v>[size=85][b][color=red]214[/color] parceiros de hit, nota nº [color=black]169115[/color][/b]</v>
      </c>
      <c r="L33" s="12" t="str">
        <f t="shared" si="0"/>
        <v xml:space="preserve"> - </v>
      </c>
      <c r="M33" s="23" t="str">
        <f>IF($B33&lt;&gt;"",CONCATENATE(" [b]","[color=",Definicoes_Instrucoes!$B$3,"]",$B33,"[/color]","[/b]"),"")</f>
        <v xml:space="preserve"> [b][color=#005188]2017-05-11[/color][/b]</v>
      </c>
      <c r="N33" s="12" t="str">
        <f t="shared" si="1"/>
        <v xml:space="preserve"> - :flag-nl:</v>
      </c>
      <c r="O33" s="12" t="str">
        <f t="shared" si="2"/>
        <v xml:space="preserve"> [url=https://pt.eurobilltracker.com/notes/?id=175774533][color=black][b]Tjariet[/b][/color][/url]</v>
      </c>
      <c r="P33" s="15" t="str">
        <f>IF($H33&lt;&gt;"",CONCATENATE(" – [color=",Definicoes_Instrucoes!$B$4,"]",$H33,"[/color]"),"")</f>
        <v/>
      </c>
      <c r="Q33" s="15" t="str">
        <f t="shared" si="3"/>
        <v>[/size]</v>
      </c>
      <c r="R33" s="20" t="str">
        <f t="shared" si="4"/>
        <v>[size=85][b][color=red]214[/color] parceiros de hit, nota nº [color=black]169115[/color][/b] -  [b][color=#005188]2017-05-11[/color][/b] - :flag-nl: [url=https://pt.eurobilltracker.com/notes/?id=175774533][color=black][b]Tjariet[/b][/color][/url][/size]</v>
      </c>
    </row>
    <row r="34" spans="1:18" x14ac:dyDescent="0.15">
      <c r="A34" s="36">
        <v>213</v>
      </c>
      <c r="B34" s="25" t="s">
        <v>458</v>
      </c>
      <c r="C34" s="1">
        <v>163301</v>
      </c>
      <c r="D34" s="21" t="s">
        <v>459</v>
      </c>
      <c r="E34" s="36">
        <v>134646</v>
      </c>
      <c r="F34" s="41" t="s">
        <v>10</v>
      </c>
      <c r="G34" s="36">
        <v>173667174</v>
      </c>
      <c r="I34" s="2" t="s">
        <v>8</v>
      </c>
      <c r="J34" s="15">
        <f t="shared" si="5"/>
        <v>33</v>
      </c>
      <c r="K34" s="12" t="str">
        <f>IF(AND($A34&lt;&gt;"",$C34&lt;&gt;""),CONCATENATE("[size=85][b]",IF(LEN(A34)&lt;3,CONCATENATE("[color=",Definicoes_Instrucoes!$B$5,"]",MID("000",1,3-LEN(A34)),"[/color]"),""),"[color=",Definicoes_Instrucoes!$B$1,"]",A34,"[/color]",IF(A34=1,CONCATENATE(" parceiro","[color=",Definicoes_Instrucoes!$B$5,"]","s","[/color]")," parceiros")," de hit, nota nº ",IF(LEN(C34)&lt;6,CONCATENATE("[color=",Definicoes_Instrucoes!$B$5,"]",MID("000000",1,6-LEN(C34)),"[/color]"),""),"[color=",Definicoes_Instrucoes!$B$2,"]",C34,"[/color]","[/b]"),"")</f>
        <v>[size=85][b][color=red]213[/color] parceiros de hit, nota nº [color=black]163301[/color][/b]</v>
      </c>
      <c r="L34" s="12" t="str">
        <f t="shared" si="0"/>
        <v xml:space="preserve"> - </v>
      </c>
      <c r="M34" s="23" t="str">
        <f>IF($B34&lt;&gt;"",CONCATENATE(" [b]","[color=",Definicoes_Instrucoes!$B$3,"]",$B34,"[/color]","[/b]"),"")</f>
        <v xml:space="preserve"> [b][color=#005188]2017-04-19[/color][/b]</v>
      </c>
      <c r="N34" s="12" t="str">
        <f t="shared" si="1"/>
        <v xml:space="preserve"> - :flag-pt:</v>
      </c>
      <c r="O34" s="12" t="str">
        <f t="shared" si="2"/>
        <v xml:space="preserve"> [url=https://pt.eurobilltracker.com/notes/?id=173667174][color=black][b]ajbcastro[/b][/color][/url]</v>
      </c>
      <c r="P34" s="15" t="str">
        <f>IF($H34&lt;&gt;"",CONCATENATE(" – [color=",Definicoes_Instrucoes!$B$4,"]",$H34,"[/color]"),"")</f>
        <v/>
      </c>
      <c r="Q34" s="15" t="str">
        <f t="shared" si="3"/>
        <v>[/size]</v>
      </c>
      <c r="R34" s="20" t="str">
        <f t="shared" si="4"/>
        <v>[size=85][b][color=red]213[/color] parceiros de hit, nota nº [color=black]163301[/color][/b] -  [b][color=#005188]2017-04-19[/color][/b] - :flag-pt: [url=https://pt.eurobilltracker.com/notes/?id=173667174][color=black][b]ajbcastro[/b][/color][/url][/size]</v>
      </c>
    </row>
    <row r="35" spans="1:18" x14ac:dyDescent="0.15">
      <c r="A35" s="36">
        <v>212</v>
      </c>
      <c r="B35" s="25" t="s">
        <v>456</v>
      </c>
      <c r="C35" s="1">
        <v>165447</v>
      </c>
      <c r="D35" s="21" t="s">
        <v>457</v>
      </c>
      <c r="E35" s="36">
        <v>200493</v>
      </c>
      <c r="F35" s="41" t="s">
        <v>10</v>
      </c>
      <c r="G35" s="36">
        <v>174335454</v>
      </c>
      <c r="I35" s="2" t="s">
        <v>8</v>
      </c>
      <c r="J35" s="15">
        <f t="shared" si="5"/>
        <v>34</v>
      </c>
      <c r="K35" s="12" t="str">
        <f>IF(AND($A35&lt;&gt;"",$C35&lt;&gt;""),CONCATENATE("[size=85][b]",IF(LEN(A35)&lt;3,CONCATENATE("[color=",Definicoes_Instrucoes!$B$5,"]",MID("000",1,3-LEN(A35)),"[/color]"),""),"[color=",Definicoes_Instrucoes!$B$1,"]",A35,"[/color]",IF(A35=1,CONCATENATE(" parceiro","[color=",Definicoes_Instrucoes!$B$5,"]","s","[/color]")," parceiros")," de hit, nota nº ",IF(LEN(C35)&lt;6,CONCATENATE("[color=",Definicoes_Instrucoes!$B$5,"]",MID("000000",1,6-LEN(C35)),"[/color]"),""),"[color=",Definicoes_Instrucoes!$B$2,"]",C35,"[/color]","[/b]"),"")</f>
        <v>[size=85][b][color=red]212[/color] parceiros de hit, nota nº [color=black]165447[/color][/b]</v>
      </c>
      <c r="L35" s="12" t="str">
        <f t="shared" si="0"/>
        <v xml:space="preserve"> - </v>
      </c>
      <c r="M35" s="23" t="str">
        <f>IF($B35&lt;&gt;"",CONCATENATE(" [b]","[color=",Definicoes_Instrucoes!$B$3,"]",$B35,"[/color]","[/b]"),"")</f>
        <v xml:space="preserve"> [b][color=#005188]2017-03-24[/color][/b]</v>
      </c>
      <c r="N35" s="12" t="str">
        <f t="shared" si="1"/>
        <v xml:space="preserve"> - :flag-pt:</v>
      </c>
      <c r="O35" s="12" t="str">
        <f t="shared" si="2"/>
        <v xml:space="preserve"> [url=https://pt.eurobilltracker.com/notes/?id=174335454][color=black][b]Zoniako[/b][/color][/url]</v>
      </c>
      <c r="P35" s="15" t="str">
        <f>IF($H35&lt;&gt;"",CONCATENATE(" – [color=",Definicoes_Instrucoes!$B$4,"]",$H35,"[/color]"),"")</f>
        <v/>
      </c>
      <c r="Q35" s="15" t="str">
        <f t="shared" si="3"/>
        <v>[/size]</v>
      </c>
      <c r="R35" s="20" t="str">
        <f t="shared" si="4"/>
        <v>[size=85][b][color=red]212[/color] parceiros de hit, nota nº [color=black]165447[/color][/b] -  [b][color=#005188]2017-03-24[/color][/b] - :flag-pt: [url=https://pt.eurobilltracker.com/notes/?id=174335454][color=black][b]Zoniako[/b][/color][/url][/size]</v>
      </c>
    </row>
    <row r="36" spans="1:18" x14ac:dyDescent="0.15">
      <c r="A36" s="36">
        <v>211</v>
      </c>
      <c r="B36" s="25" t="s">
        <v>454</v>
      </c>
      <c r="C36" s="1">
        <v>162348</v>
      </c>
      <c r="D36" s="21" t="s">
        <v>455</v>
      </c>
      <c r="E36" s="36">
        <v>144648</v>
      </c>
      <c r="F36" s="42" t="s">
        <v>47</v>
      </c>
      <c r="G36" s="36">
        <v>173247856</v>
      </c>
      <c r="I36" s="2" t="s">
        <v>8</v>
      </c>
      <c r="J36" s="15">
        <f t="shared" si="5"/>
        <v>35</v>
      </c>
      <c r="K36" s="12" t="str">
        <f>IF(AND($A36&lt;&gt;"",$C36&lt;&gt;""),CONCATENATE("[size=85][b]",IF(LEN(A36)&lt;3,CONCATENATE("[color=",Definicoes_Instrucoes!$B$5,"]",MID("000",1,3-LEN(A36)),"[/color]"),""),"[color=",Definicoes_Instrucoes!$B$1,"]",A36,"[/color]",IF(A36=1,CONCATENATE(" parceiro","[color=",Definicoes_Instrucoes!$B$5,"]","s","[/color]")," parceiros")," de hit, nota nº ",IF(LEN(C36)&lt;6,CONCATENATE("[color=",Definicoes_Instrucoes!$B$5,"]",MID("000000",1,6-LEN(C36)),"[/color]"),""),"[color=",Definicoes_Instrucoes!$B$2,"]",C36,"[/color]","[/b]"),"")</f>
        <v>[size=85][b][color=red]211[/color] parceiros de hit, nota nº [color=black]162348[/color][/b]</v>
      </c>
      <c r="L36" s="12" t="str">
        <f t="shared" si="0"/>
        <v xml:space="preserve"> - </v>
      </c>
      <c r="M36" s="23" t="str">
        <f>IF($B36&lt;&gt;"",CONCATENATE(" [b]","[color=",Definicoes_Instrucoes!$B$3,"]",$B36,"[/color]","[/b]"),"")</f>
        <v xml:space="preserve"> [b][color=#005188]2017-02-16[/color][/b]</v>
      </c>
      <c r="N36" s="12" t="str">
        <f t="shared" si="1"/>
        <v xml:space="preserve"> - :flag-de:</v>
      </c>
      <c r="O36" s="12" t="str">
        <f t="shared" si="2"/>
        <v xml:space="preserve"> [url=https://pt.eurobilltracker.com/notes/?id=173247856][color=black][b]TorstenNey[/b][/color][/url]</v>
      </c>
      <c r="P36" s="15" t="str">
        <f>IF($H36&lt;&gt;"",CONCATENATE(" – [color=",Definicoes_Instrucoes!$B$4,"]",$H36,"[/color]"),"")</f>
        <v/>
      </c>
      <c r="Q36" s="15" t="str">
        <f t="shared" si="3"/>
        <v>[/size]</v>
      </c>
      <c r="R36" s="20" t="str">
        <f t="shared" si="4"/>
        <v>[size=85][b][color=red]211[/color] parceiros de hit, nota nº [color=black]162348[/color][/b] -  [b][color=#005188]2017-02-16[/color][/b] - :flag-de: [url=https://pt.eurobilltracker.com/notes/?id=173247856][color=black][b]TorstenNey[/b][/color][/url][/size]</v>
      </c>
    </row>
    <row r="37" spans="1:18" x14ac:dyDescent="0.15">
      <c r="A37" s="36">
        <v>210</v>
      </c>
      <c r="B37" s="25" t="s">
        <v>452</v>
      </c>
      <c r="C37" s="1">
        <v>162149</v>
      </c>
      <c r="D37" s="21" t="s">
        <v>453</v>
      </c>
      <c r="E37" s="36">
        <v>110959</v>
      </c>
      <c r="F37" s="42" t="s">
        <v>28</v>
      </c>
      <c r="G37" s="36">
        <v>173110924</v>
      </c>
      <c r="I37" s="2" t="s">
        <v>8</v>
      </c>
      <c r="J37" s="15">
        <f t="shared" si="5"/>
        <v>36</v>
      </c>
      <c r="K37" s="12" t="str">
        <f>IF(AND($A37&lt;&gt;"",$C37&lt;&gt;""),CONCATENATE("[size=85][b]",IF(LEN(A37)&lt;3,CONCATENATE("[color=",Definicoes_Instrucoes!$B$5,"]",MID("000",1,3-LEN(A37)),"[/color]"),""),"[color=",Definicoes_Instrucoes!$B$1,"]",A37,"[/color]",IF(A37=1,CONCATENATE(" parceiro","[color=",Definicoes_Instrucoes!$B$5,"]","s","[/color]")," parceiros")," de hit, nota nº ",IF(LEN(C37)&lt;6,CONCATENATE("[color=",Definicoes_Instrucoes!$B$5,"]",MID("000000",1,6-LEN(C37)),"[/color]"),""),"[color=",Definicoes_Instrucoes!$B$2,"]",C37,"[/color]","[/b]"),"")</f>
        <v>[size=85][b][color=red]210[/color] parceiros de hit, nota nº [color=black]162149[/color][/b]</v>
      </c>
      <c r="L37" s="12" t="str">
        <f t="shared" si="0"/>
        <v xml:space="preserve"> - </v>
      </c>
      <c r="M37" s="23" t="str">
        <f>IF($B37&lt;&gt;"",CONCATENATE(" [b]","[color=",Definicoes_Instrucoes!$B$3,"]",$B37,"[/color]","[/b]"),"")</f>
        <v xml:space="preserve"> [b][color=#005188]2017-02-12[/color][/b]</v>
      </c>
      <c r="N37" s="12" t="str">
        <f t="shared" si="1"/>
        <v xml:space="preserve"> - :flag-fi:</v>
      </c>
      <c r="O37" s="12" t="str">
        <f t="shared" si="2"/>
        <v xml:space="preserve"> [url=https://pt.eurobilltracker.com/notes/?id=173110924][color=black][b]Jukkap[/b][/color][/url]</v>
      </c>
      <c r="P37" s="15" t="str">
        <f>IF($H37&lt;&gt;"",CONCATENATE(" – [color=",Definicoes_Instrucoes!$B$4,"]",$H37,"[/color]"),"")</f>
        <v/>
      </c>
      <c r="Q37" s="15" t="str">
        <f t="shared" si="3"/>
        <v>[/size]</v>
      </c>
      <c r="R37" s="20" t="str">
        <f t="shared" si="4"/>
        <v>[size=85][b][color=red]210[/color] parceiros de hit, nota nº [color=black]162149[/color][/b] -  [b][color=#005188]2017-02-12[/color][/b] - :flag-fi: [url=https://pt.eurobilltracker.com/notes/?id=173110924][color=black][b]Jukkap[/b][/color][/url][/size]</v>
      </c>
    </row>
    <row r="38" spans="1:18" x14ac:dyDescent="0.15">
      <c r="A38" s="36">
        <v>209</v>
      </c>
      <c r="B38" s="25" t="s">
        <v>450</v>
      </c>
      <c r="C38" s="1">
        <v>128016</v>
      </c>
      <c r="D38" s="21" t="s">
        <v>451</v>
      </c>
      <c r="E38" s="36">
        <v>70044</v>
      </c>
      <c r="F38" s="41" t="s">
        <v>10</v>
      </c>
      <c r="G38" s="36">
        <v>154284323</v>
      </c>
      <c r="I38" s="2" t="s">
        <v>8</v>
      </c>
      <c r="J38" s="15">
        <f t="shared" si="5"/>
        <v>37</v>
      </c>
      <c r="K38" s="12" t="str">
        <f>IF(AND($A38&lt;&gt;"",$C38&lt;&gt;""),CONCATENATE("[size=85][b]",IF(LEN(A38)&lt;3,CONCATENATE("[color=",Definicoes_Instrucoes!$B$5,"]",MID("000",1,3-LEN(A38)),"[/color]"),""),"[color=",Definicoes_Instrucoes!$B$1,"]",A38,"[/color]",IF(A38=1,CONCATENATE(" parceiro","[color=",Definicoes_Instrucoes!$B$5,"]","s","[/color]")," parceiros")," de hit, nota nº ",IF(LEN(C38)&lt;6,CONCATENATE("[color=",Definicoes_Instrucoes!$B$5,"]",MID("000000",1,6-LEN(C38)),"[/color]"),""),"[color=",Definicoes_Instrucoes!$B$2,"]",C38,"[/color]","[/b]"),"")</f>
        <v>[size=85][b][color=red]209[/color] parceiros de hit, nota nº [color=black]128016[/color][/b]</v>
      </c>
      <c r="L38" s="12" t="str">
        <f t="shared" si="0"/>
        <v xml:space="preserve"> - </v>
      </c>
      <c r="M38" s="23" t="str">
        <f>IF($B38&lt;&gt;"",CONCATENATE(" [b]","[color=",Definicoes_Instrucoes!$B$3,"]",$B38,"[/color]","[/b]"),"")</f>
        <v xml:space="preserve"> [b][color=#005188]2017-01-23[/color][/b]</v>
      </c>
      <c r="N38" s="12" t="str">
        <f t="shared" si="1"/>
        <v xml:space="preserve"> - :flag-pt:</v>
      </c>
      <c r="O38" s="12" t="str">
        <f t="shared" si="2"/>
        <v xml:space="preserve"> [url=https://pt.eurobilltracker.com/notes/?id=154284323][color=black][b]AEOVP[/b][/color][/url]</v>
      </c>
      <c r="P38" s="15" t="str">
        <f>IF($H38&lt;&gt;"",CONCATENATE(" – [color=",Definicoes_Instrucoes!$B$4,"]",$H38,"[/color]"),"")</f>
        <v/>
      </c>
      <c r="Q38" s="15" t="str">
        <f t="shared" si="3"/>
        <v>[/size]</v>
      </c>
      <c r="R38" s="20" t="str">
        <f t="shared" si="4"/>
        <v>[size=85][b][color=red]209[/color] parceiros de hit, nota nº [color=black]128016[/color][/b] -  [b][color=#005188]2017-01-23[/color][/b] - :flag-pt: [url=https://pt.eurobilltracker.com/notes/?id=154284323][color=black][b]AEOVP[/b][/color][/url][/size]</v>
      </c>
    </row>
    <row r="39" spans="1:18" x14ac:dyDescent="0.15">
      <c r="A39" s="36">
        <v>208</v>
      </c>
      <c r="B39" s="25" t="s">
        <v>447</v>
      </c>
      <c r="C39" s="1">
        <v>159177</v>
      </c>
      <c r="D39" s="21" t="s">
        <v>449</v>
      </c>
      <c r="E39" s="36">
        <v>197422</v>
      </c>
      <c r="F39" s="41" t="s">
        <v>10</v>
      </c>
      <c r="G39" s="36">
        <v>172307076</v>
      </c>
      <c r="I39" s="2" t="s">
        <v>8</v>
      </c>
      <c r="J39" s="15">
        <f t="shared" si="5"/>
        <v>38</v>
      </c>
      <c r="K39" s="12" t="str">
        <f>IF(AND($A39&lt;&gt;"",$C39&lt;&gt;""),CONCATENATE("[size=85][b]",IF(LEN(A39)&lt;3,CONCATENATE("[color=",Definicoes_Instrucoes!$B$5,"]",MID("000",1,3-LEN(A39)),"[/color]"),""),"[color=",Definicoes_Instrucoes!$B$1,"]",A39,"[/color]",IF(A39=1,CONCATENATE(" parceiro","[color=",Definicoes_Instrucoes!$B$5,"]","s","[/color]")," parceiros")," de hit, nota nº ",IF(LEN(C39)&lt;6,CONCATENATE("[color=",Definicoes_Instrucoes!$B$5,"]",MID("000000",1,6-LEN(C39)),"[/color]"),""),"[color=",Definicoes_Instrucoes!$B$2,"]",C39,"[/color]","[/b]"),"")</f>
        <v>[size=85][b][color=red]208[/color] parceiros de hit, nota nº [color=black]159177[/color][/b]</v>
      </c>
      <c r="L39" s="12" t="str">
        <f t="shared" si="0"/>
        <v xml:space="preserve"> - </v>
      </c>
      <c r="M39" s="23" t="str">
        <f>IF($B39&lt;&gt;"",CONCATENATE(" [b]","[color=",Definicoes_Instrucoes!$B$3,"]",$B39,"[/color]","[/b]"),"")</f>
        <v xml:space="preserve"> [b][color=#005188]2017-01-15[/color][/b]</v>
      </c>
      <c r="N39" s="12" t="str">
        <f t="shared" si="1"/>
        <v xml:space="preserve"> - :flag-pt:</v>
      </c>
      <c r="O39" s="12" t="str">
        <f t="shared" si="2"/>
        <v xml:space="preserve"> [url=https://pt.eurobilltracker.com/notes/?id=172307076][color=black][b]Kardoso78[/b][/color][/url]</v>
      </c>
      <c r="P39" s="15" t="str">
        <f>IF($H39&lt;&gt;"",CONCATENATE(" – [color=",Definicoes_Instrucoes!$B$4,"]",$H39,"[/color]"),"")</f>
        <v/>
      </c>
      <c r="Q39" s="15" t="str">
        <f t="shared" si="3"/>
        <v>[/size]</v>
      </c>
      <c r="R39" s="20" t="str">
        <f t="shared" si="4"/>
        <v>[size=85][b][color=red]208[/color] parceiros de hit, nota nº [color=black]159177[/color][/b] -  [b][color=#005188]2017-01-15[/color][/b] - :flag-pt: [url=https://pt.eurobilltracker.com/notes/?id=172307076][color=black][b]Kardoso78[/b][/color][/url][/size]</v>
      </c>
    </row>
    <row r="40" spans="1:18" x14ac:dyDescent="0.15">
      <c r="A40" s="36">
        <v>207</v>
      </c>
      <c r="B40" s="25" t="s">
        <v>447</v>
      </c>
      <c r="C40" s="1">
        <v>159140</v>
      </c>
      <c r="D40" s="21" t="s">
        <v>448</v>
      </c>
      <c r="E40" s="36">
        <v>145609</v>
      </c>
      <c r="F40" s="42" t="s">
        <v>302</v>
      </c>
      <c r="G40" s="36">
        <v>172306981</v>
      </c>
      <c r="I40" s="2" t="s">
        <v>8</v>
      </c>
      <c r="J40" s="15">
        <f t="shared" si="5"/>
        <v>39</v>
      </c>
      <c r="K40" s="12" t="str">
        <f>IF(AND($A40&lt;&gt;"",$C40&lt;&gt;""),CONCATENATE("[size=85][b]",IF(LEN(A40)&lt;3,CONCATENATE("[color=",Definicoes_Instrucoes!$B$5,"]",MID("000",1,3-LEN(A40)),"[/color]"),""),"[color=",Definicoes_Instrucoes!$B$1,"]",A40,"[/color]",IF(A40=1,CONCATENATE(" parceiro","[color=",Definicoes_Instrucoes!$B$5,"]","s","[/color]")," parceiros")," de hit, nota nº ",IF(LEN(C40)&lt;6,CONCATENATE("[color=",Definicoes_Instrucoes!$B$5,"]",MID("000000",1,6-LEN(C40)),"[/color]"),""),"[color=",Definicoes_Instrucoes!$B$2,"]",C40,"[/color]","[/b]"),"")</f>
        <v>[size=85][b][color=red]207[/color] parceiros de hit, nota nº [color=black]159140[/color][/b]</v>
      </c>
      <c r="L40" s="12" t="str">
        <f t="shared" si="0"/>
        <v xml:space="preserve"> - </v>
      </c>
      <c r="M40" s="23" t="str">
        <f>IF($B40&lt;&gt;"",CONCATENATE(" [b]","[color=",Definicoes_Instrucoes!$B$3,"]",$B40,"[/color]","[/b]"),"")</f>
        <v xml:space="preserve"> [b][color=#005188]2017-01-15[/color][/b]</v>
      </c>
      <c r="N40" s="12" t="str">
        <f t="shared" si="1"/>
        <v xml:space="preserve"> - :flag-be:</v>
      </c>
      <c r="O40" s="12" t="str">
        <f t="shared" si="2"/>
        <v xml:space="preserve"> [url=https://pt.eurobilltracker.com/notes/?id=172306981][color=black][b]Suske8[/b][/color][/url]</v>
      </c>
      <c r="P40" s="15" t="str">
        <f>IF($H40&lt;&gt;"",CONCATENATE(" – [color=",Definicoes_Instrucoes!$B$4,"]",$H40,"[/color]"),"")</f>
        <v/>
      </c>
      <c r="Q40" s="15" t="str">
        <f t="shared" si="3"/>
        <v>[/size]</v>
      </c>
      <c r="R40" s="20" t="str">
        <f t="shared" si="4"/>
        <v>[size=85][b][color=red]207[/color] parceiros de hit, nota nº [color=black]159140[/color][/b] -  [b][color=#005188]2017-01-15[/color][/b] - :flag-be: [url=https://pt.eurobilltracker.com/notes/?id=172306981][color=black][b]Suske8[/b][/color][/url][/size]</v>
      </c>
    </row>
    <row r="41" spans="1:18" x14ac:dyDescent="0.15">
      <c r="A41" s="36">
        <v>206</v>
      </c>
      <c r="B41" s="25" t="s">
        <v>446</v>
      </c>
      <c r="C41" s="1">
        <v>158467</v>
      </c>
      <c r="D41" s="21" t="s">
        <v>445</v>
      </c>
      <c r="E41" s="36">
        <v>90908</v>
      </c>
      <c r="F41" s="42" t="s">
        <v>302</v>
      </c>
      <c r="G41" s="36">
        <v>172180514</v>
      </c>
      <c r="I41" s="2" t="s">
        <v>8</v>
      </c>
      <c r="J41" s="15">
        <f t="shared" si="5"/>
        <v>40</v>
      </c>
      <c r="K41" s="12" t="str">
        <f>IF(AND($A41&lt;&gt;"",$C41&lt;&gt;""),CONCATENATE("[size=85][b]",IF(LEN(A41)&lt;3,CONCATENATE("[color=",Definicoes_Instrucoes!$B$5,"]",MID("000",1,3-LEN(A41)),"[/color]"),""),"[color=",Definicoes_Instrucoes!$B$1,"]",A41,"[/color]",IF(A41=1,CONCATENATE(" parceiro","[color=",Definicoes_Instrucoes!$B$5,"]","s","[/color]")," parceiros")," de hit, nota nº ",IF(LEN(C41)&lt;6,CONCATENATE("[color=",Definicoes_Instrucoes!$B$5,"]",MID("000000",1,6-LEN(C41)),"[/color]"),""),"[color=",Definicoes_Instrucoes!$B$2,"]",C41,"[/color]","[/b]"),"")</f>
        <v>[size=85][b][color=red]206[/color] parceiros de hit, nota nº [color=black]158467[/color][/b]</v>
      </c>
      <c r="L41" s="12" t="str">
        <f t="shared" si="0"/>
        <v xml:space="preserve"> - </v>
      </c>
      <c r="M41" s="23" t="str">
        <f>IF($B41&lt;&gt;"",CONCATENATE(" [b]","[color=",Definicoes_Instrucoes!$B$3,"]",$B41,"[/color]","[/b]"),"")</f>
        <v xml:space="preserve"> [b][color=#005188]2017-01-11[/color][/b]</v>
      </c>
      <c r="N41" s="12" t="str">
        <f t="shared" si="1"/>
        <v xml:space="preserve"> - :flag-be:</v>
      </c>
      <c r="O41" s="12" t="str">
        <f t="shared" si="2"/>
        <v xml:space="preserve"> [url=https://pt.eurobilltracker.com/notes/?id=172180514][color=black][b]S-Brakel[/b][/color][/url]</v>
      </c>
      <c r="P41" s="15" t="str">
        <f>IF($H41&lt;&gt;"",CONCATENATE(" – [color=",Definicoes_Instrucoes!$B$4,"]",$H41,"[/color]"),"")</f>
        <v/>
      </c>
      <c r="Q41" s="15" t="str">
        <f t="shared" si="3"/>
        <v>[/size]</v>
      </c>
      <c r="R41" s="20" t="str">
        <f t="shared" si="4"/>
        <v>[size=85][b][color=red]206[/color] parceiros de hit, nota nº [color=black]158467[/color][/b] -  [b][color=#005188]2017-01-11[/color][/b] - :flag-be: [url=https://pt.eurobilltracker.com/notes/?id=172180514][color=black][b]S-Brakel[/b][/color][/url][/size]</v>
      </c>
    </row>
    <row r="42" spans="1:18" x14ac:dyDescent="0.15">
      <c r="A42" s="36">
        <v>205</v>
      </c>
      <c r="B42" s="25" t="s">
        <v>443</v>
      </c>
      <c r="C42" s="1">
        <v>150659</v>
      </c>
      <c r="D42" s="21" t="s">
        <v>444</v>
      </c>
      <c r="E42" s="36">
        <v>130734</v>
      </c>
      <c r="F42" s="42" t="s">
        <v>433</v>
      </c>
      <c r="G42" s="36">
        <v>168930044</v>
      </c>
      <c r="I42" s="2" t="s">
        <v>8</v>
      </c>
      <c r="J42" s="15">
        <f t="shared" si="5"/>
        <v>41</v>
      </c>
      <c r="K42" s="12" t="str">
        <f>IF(AND($A42&lt;&gt;"",$C42&lt;&gt;""),CONCATENATE("[size=85][b]",IF(LEN(A42)&lt;3,CONCATENATE("[color=",Definicoes_Instrucoes!$B$5,"]",MID("000",1,3-LEN(A42)),"[/color]"),""),"[color=",Definicoes_Instrucoes!$B$1,"]",A42,"[/color]",IF(A42=1,CONCATENATE(" parceiro","[color=",Definicoes_Instrucoes!$B$5,"]","s","[/color]")," parceiros")," de hit, nota nº ",IF(LEN(C42)&lt;6,CONCATENATE("[color=",Definicoes_Instrucoes!$B$5,"]",MID("000000",1,6-LEN(C42)),"[/color]"),""),"[color=",Definicoes_Instrucoes!$B$2,"]",C42,"[/color]","[/b]"),"")</f>
        <v>[size=85][b][color=red]205[/color] parceiros de hit, nota nº [color=black]150659[/color][/b]</v>
      </c>
      <c r="L42" s="12" t="str">
        <f t="shared" si="0"/>
        <v xml:space="preserve"> - </v>
      </c>
      <c r="M42" s="23" t="str">
        <f>IF($B42&lt;&gt;"",CONCATENATE(" [b]","[color=",Definicoes_Instrucoes!$B$3,"]",$B42,"[/color]","[/b]"),"")</f>
        <v xml:space="preserve"> [b][color=#005188]2016-12-25[/color][/b]</v>
      </c>
      <c r="N42" s="12" t="str">
        <f t="shared" si="1"/>
        <v xml:space="preserve"> - :flag-ie:</v>
      </c>
      <c r="O42" s="12" t="str">
        <f t="shared" si="2"/>
        <v xml:space="preserve"> [url=https://pt.eurobilltracker.com/notes/?id=168930044][color=black][b]japh[/b][/color][/url]</v>
      </c>
      <c r="P42" s="15" t="str">
        <f>IF($H42&lt;&gt;"",CONCATENATE(" – [color=",Definicoes_Instrucoes!$B$4,"]",$H42,"[/color]"),"")</f>
        <v/>
      </c>
      <c r="Q42" s="15" t="str">
        <f t="shared" si="3"/>
        <v>[/size]</v>
      </c>
      <c r="R42" s="20" t="str">
        <f t="shared" si="4"/>
        <v>[size=85][b][color=red]205[/color] parceiros de hit, nota nº [color=black]150659[/color][/b] -  [b][color=#005188]2016-12-25[/color][/b] - :flag-ie: [url=https://pt.eurobilltracker.com/notes/?id=168930044][color=black][b]japh[/b][/color][/url][/size]</v>
      </c>
    </row>
    <row r="43" spans="1:18" x14ac:dyDescent="0.15">
      <c r="A43" s="36">
        <v>204</v>
      </c>
      <c r="B43" s="25" t="s">
        <v>440</v>
      </c>
      <c r="C43" s="1">
        <v>155988</v>
      </c>
      <c r="D43" s="21" t="s">
        <v>441</v>
      </c>
      <c r="E43" s="36">
        <v>5675</v>
      </c>
      <c r="F43" s="42" t="s">
        <v>442</v>
      </c>
      <c r="G43" s="36">
        <v>171268473</v>
      </c>
      <c r="I43" s="2" t="s">
        <v>8</v>
      </c>
      <c r="J43" s="15">
        <f t="shared" si="5"/>
        <v>42</v>
      </c>
      <c r="K43" s="12" t="str">
        <f>IF(AND($A43&lt;&gt;"",$C43&lt;&gt;""),CONCATENATE("[size=85][b]",IF(LEN(A43)&lt;3,CONCATENATE("[color=",Definicoes_Instrucoes!$B$5,"]",MID("000",1,3-LEN(A43)),"[/color]"),""),"[color=",Definicoes_Instrucoes!$B$1,"]",A43,"[/color]",IF(A43=1,CONCATENATE(" parceiro","[color=",Definicoes_Instrucoes!$B$5,"]","s","[/color]")," parceiros")," de hit, nota nº ",IF(LEN(C43)&lt;6,CONCATENATE("[color=",Definicoes_Instrucoes!$B$5,"]",MID("000000",1,6-LEN(C43)),"[/color]"),""),"[color=",Definicoes_Instrucoes!$B$2,"]",C43,"[/color]","[/b]"),"")</f>
        <v>[size=85][b][color=red]204[/color] parceiros de hit, nota nº [color=black]155988[/color][/b]</v>
      </c>
      <c r="L43" s="12" t="str">
        <f t="shared" si="0"/>
        <v xml:space="preserve"> - </v>
      </c>
      <c r="M43" s="23" t="str">
        <f>IF($B43&lt;&gt;"",CONCATENATE(" [b]","[color=",Definicoes_Instrucoes!$B$3,"]",$B43,"[/color]","[/b]"),"")</f>
        <v xml:space="preserve"> [b][color=#005188]2016-12-14[/color][/b]</v>
      </c>
      <c r="N43" s="12" t="str">
        <f t="shared" si="1"/>
        <v xml:space="preserve"> - :flag-ch:</v>
      </c>
      <c r="O43" s="12" t="str">
        <f t="shared" si="2"/>
        <v xml:space="preserve"> [url=https://pt.eurobilltracker.com/notes/?id=171268473][color=black][b]Olivier.ch[/b][/color][/url]</v>
      </c>
      <c r="P43" s="15" t="str">
        <f>IF($H43&lt;&gt;"",CONCATENATE(" – [color=",Definicoes_Instrucoes!$B$4,"]",$H43,"[/color]"),"")</f>
        <v/>
      </c>
      <c r="Q43" s="15" t="str">
        <f t="shared" si="3"/>
        <v>[/size]</v>
      </c>
      <c r="R43" s="20" t="str">
        <f t="shared" si="4"/>
        <v>[size=85][b][color=red]204[/color] parceiros de hit, nota nº [color=black]155988[/color][/b] -  [b][color=#005188]2016-12-14[/color][/b] - :flag-ch: [url=https://pt.eurobilltracker.com/notes/?id=171268473][color=black][b]Olivier.ch[/b][/color][/url][/size]</v>
      </c>
    </row>
    <row r="44" spans="1:18" x14ac:dyDescent="0.15">
      <c r="A44" s="36">
        <v>203</v>
      </c>
      <c r="B44" s="25" t="s">
        <v>438</v>
      </c>
      <c r="C44" s="1">
        <v>155643</v>
      </c>
      <c r="D44" s="21" t="s">
        <v>439</v>
      </c>
      <c r="E44" s="36">
        <v>100787</v>
      </c>
      <c r="F44" s="41" t="s">
        <v>10</v>
      </c>
      <c r="G44" s="36">
        <v>171097887</v>
      </c>
      <c r="I44" s="2" t="s">
        <v>8</v>
      </c>
      <c r="J44" s="15">
        <f t="shared" si="5"/>
        <v>43</v>
      </c>
      <c r="K44" s="12" t="str">
        <f>IF(AND($A44&lt;&gt;"",$C44&lt;&gt;""),CONCATENATE("[size=85][b]",IF(LEN(A44)&lt;3,CONCATENATE("[color=",Definicoes_Instrucoes!$B$5,"]",MID("000",1,3-LEN(A44)),"[/color]"),""),"[color=",Definicoes_Instrucoes!$B$1,"]",A44,"[/color]",IF(A44=1,CONCATENATE(" parceiro","[color=",Definicoes_Instrucoes!$B$5,"]","s","[/color]")," parceiros")," de hit, nota nº ",IF(LEN(C44)&lt;6,CONCATENATE("[color=",Definicoes_Instrucoes!$B$5,"]",MID("000000",1,6-LEN(C44)),"[/color]"),""),"[color=",Definicoes_Instrucoes!$B$2,"]",C44,"[/color]","[/b]"),"")</f>
        <v>[size=85][b][color=red]203[/color] parceiros de hit, nota nº [color=black]155643[/color][/b]</v>
      </c>
      <c r="L44" s="12" t="str">
        <f t="shared" si="0"/>
        <v xml:space="preserve"> - </v>
      </c>
      <c r="M44" s="23" t="str">
        <f>IF($B44&lt;&gt;"",CONCATENATE(" [b]","[color=",Definicoes_Instrucoes!$B$3,"]",$B44,"[/color]","[/b]"),"")</f>
        <v xml:space="preserve"> [b][color=#005188]2016-12-09[/color][/b]</v>
      </c>
      <c r="N44" s="12" t="str">
        <f t="shared" si="1"/>
        <v xml:space="preserve"> - :flag-pt:</v>
      </c>
      <c r="O44" s="12" t="str">
        <f t="shared" si="2"/>
        <v xml:space="preserve"> [url=https://pt.eurobilltracker.com/notes/?id=171097887][color=black][b]gandamaluc[/b][/color][/url]</v>
      </c>
      <c r="P44" s="15" t="str">
        <f>IF($H44&lt;&gt;"",CONCATENATE(" – [color=",Definicoes_Instrucoes!$B$4,"]",$H44,"[/color]"),"")</f>
        <v/>
      </c>
      <c r="Q44" s="15" t="str">
        <f t="shared" si="3"/>
        <v>[/size]</v>
      </c>
      <c r="R44" s="20" t="str">
        <f t="shared" si="4"/>
        <v>[size=85][b][color=red]203[/color] parceiros de hit, nota nº [color=black]155643[/color][/b] -  [b][color=#005188]2016-12-09[/color][/b] - :flag-pt: [url=https://pt.eurobilltracker.com/notes/?id=171097887][color=black][b]gandamaluc[/b][/color][/url][/size]</v>
      </c>
    </row>
    <row r="45" spans="1:18" x14ac:dyDescent="0.15">
      <c r="A45" s="36">
        <v>202</v>
      </c>
      <c r="B45" s="25" t="s">
        <v>436</v>
      </c>
      <c r="C45" s="1">
        <v>155256</v>
      </c>
      <c r="D45" s="21" t="s">
        <v>437</v>
      </c>
      <c r="E45" s="36">
        <v>160780</v>
      </c>
      <c r="F45" s="41" t="s">
        <v>10</v>
      </c>
      <c r="G45" s="36">
        <v>170968683</v>
      </c>
      <c r="I45" s="2" t="s">
        <v>8</v>
      </c>
      <c r="J45" s="15">
        <f t="shared" si="5"/>
        <v>44</v>
      </c>
      <c r="K45" s="12" t="str">
        <f>IF(AND($A45&lt;&gt;"",$C45&lt;&gt;""),CONCATENATE("[size=85][b]",IF(LEN(A45)&lt;3,CONCATENATE("[color=",Definicoes_Instrucoes!$B$5,"]",MID("000",1,3-LEN(A45)),"[/color]"),""),"[color=",Definicoes_Instrucoes!$B$1,"]",A45,"[/color]",IF(A45=1,CONCATENATE(" parceiro","[color=",Definicoes_Instrucoes!$B$5,"]","s","[/color]")," parceiros")," de hit, nota nº ",IF(LEN(C45)&lt;6,CONCATENATE("[color=",Definicoes_Instrucoes!$B$5,"]",MID("000000",1,6-LEN(C45)),"[/color]"),""),"[color=",Definicoes_Instrucoes!$B$2,"]",C45,"[/color]","[/b]"),"")</f>
        <v>[size=85][b][color=red]202[/color] parceiros de hit, nota nº [color=black]155256[/color][/b]</v>
      </c>
      <c r="L45" s="12" t="str">
        <f t="shared" si="0"/>
        <v xml:space="preserve"> - </v>
      </c>
      <c r="M45" s="23" t="str">
        <f>IF($B45&lt;&gt;"",CONCATENATE(" [b]","[color=",Definicoes_Instrucoes!$B$3,"]",$B45,"[/color]","[/b]"),"")</f>
        <v xml:space="preserve"> [b][color=#005188]2016-12-05[/color][/b]</v>
      </c>
      <c r="N45" s="12" t="str">
        <f t="shared" si="1"/>
        <v xml:space="preserve"> - :flag-pt:</v>
      </c>
      <c r="O45" s="12" t="str">
        <f t="shared" si="2"/>
        <v xml:space="preserve"> [url=https://pt.eurobilltracker.com/notes/?id=170968683][color=black][b]pfernandes[/b][/color][/url]</v>
      </c>
      <c r="P45" s="15" t="str">
        <f>IF($H45&lt;&gt;"",CONCATENATE(" – [color=",Definicoes_Instrucoes!$B$4,"]",$H45,"[/color]"),"")</f>
        <v/>
      </c>
      <c r="Q45" s="15" t="str">
        <f t="shared" si="3"/>
        <v>[/size]</v>
      </c>
      <c r="R45" s="20" t="str">
        <f t="shared" si="4"/>
        <v>[size=85][b][color=red]202[/color] parceiros de hit, nota nº [color=black]155256[/color][/b] -  [b][color=#005188]2016-12-05[/color][/b] - :flag-pt: [url=https://pt.eurobilltracker.com/notes/?id=170968683][color=black][b]pfernandes[/b][/color][/url][/size]</v>
      </c>
    </row>
    <row r="46" spans="1:18" x14ac:dyDescent="0.15">
      <c r="A46" s="36">
        <v>201</v>
      </c>
      <c r="B46" s="25" t="s">
        <v>434</v>
      </c>
      <c r="C46" s="1">
        <v>155107</v>
      </c>
      <c r="D46" s="21" t="s">
        <v>435</v>
      </c>
      <c r="E46" s="36">
        <v>128109</v>
      </c>
      <c r="F46" s="41" t="s">
        <v>10</v>
      </c>
      <c r="G46" s="36">
        <v>170869695</v>
      </c>
      <c r="I46" s="2" t="s">
        <v>8</v>
      </c>
      <c r="J46" s="15">
        <f t="shared" si="5"/>
        <v>45</v>
      </c>
      <c r="K46" s="12" t="str">
        <f>IF(AND($A46&lt;&gt;"",$C46&lt;&gt;""),CONCATENATE("[size=85][b]",IF(LEN(A46)&lt;3,CONCATENATE("[color=",Definicoes_Instrucoes!$B$5,"]",MID("000",1,3-LEN(A46)),"[/color]"),""),"[color=",Definicoes_Instrucoes!$B$1,"]",A46,"[/color]",IF(A46=1,CONCATENATE(" parceiro","[color=",Definicoes_Instrucoes!$B$5,"]","s","[/color]")," parceiros")," de hit, nota nº ",IF(LEN(C46)&lt;6,CONCATENATE("[color=",Definicoes_Instrucoes!$B$5,"]",MID("000000",1,6-LEN(C46)),"[/color]"),""),"[color=",Definicoes_Instrucoes!$B$2,"]",C46,"[/color]","[/b]"),"")</f>
        <v>[size=85][b][color=red]201[/color] parceiros de hit, nota nº [color=black]155107[/color][/b]</v>
      </c>
      <c r="L46" s="12" t="str">
        <f t="shared" si="0"/>
        <v xml:space="preserve"> - </v>
      </c>
      <c r="M46" s="23" t="str">
        <f>IF($B46&lt;&gt;"",CONCATENATE(" [b]","[color=",Definicoes_Instrucoes!$B$3,"]",$B46,"[/color]","[/b]"),"")</f>
        <v xml:space="preserve"> [b][color=#005188]2016-12-02[/color][/b]</v>
      </c>
      <c r="N46" s="12" t="str">
        <f t="shared" si="1"/>
        <v xml:space="preserve"> - :flag-pt:</v>
      </c>
      <c r="O46" s="12" t="str">
        <f t="shared" si="2"/>
        <v xml:space="preserve"> [url=https://pt.eurobilltracker.com/notes/?id=170869695][color=black][b]Nexa[/b][/color][/url]</v>
      </c>
      <c r="P46" s="15" t="str">
        <f>IF($H46&lt;&gt;"",CONCATENATE(" – [color=",Definicoes_Instrucoes!$B$4,"]",$H46,"[/color]"),"")</f>
        <v/>
      </c>
      <c r="Q46" s="15" t="str">
        <f t="shared" si="3"/>
        <v>[/size]</v>
      </c>
      <c r="R46" s="20" t="str">
        <f t="shared" si="4"/>
        <v>[size=85][b][color=red]201[/color] parceiros de hit, nota nº [color=black]155107[/color][/b] -  [b][color=#005188]2016-12-02[/color][/b] - :flag-pt: [url=https://pt.eurobilltracker.com/notes/?id=170869695][color=black][b]Nexa[/b][/color][/url][/size]</v>
      </c>
    </row>
    <row r="47" spans="1:18" x14ac:dyDescent="0.15">
      <c r="A47" s="36">
        <v>200</v>
      </c>
      <c r="B47" s="25" t="s">
        <v>431</v>
      </c>
      <c r="C47" s="1">
        <v>135917</v>
      </c>
      <c r="D47" s="21" t="s">
        <v>432</v>
      </c>
      <c r="E47" s="36">
        <v>138885</v>
      </c>
      <c r="F47" s="42" t="s">
        <v>433</v>
      </c>
      <c r="G47" s="36">
        <v>160382288</v>
      </c>
      <c r="I47" s="2" t="s">
        <v>8</v>
      </c>
      <c r="J47" s="15">
        <f t="shared" si="5"/>
        <v>46</v>
      </c>
      <c r="K47" s="12" t="str">
        <f>IF(AND($A47&lt;&gt;"",$C47&lt;&gt;""),CONCATENATE("[size=85][b]",IF(LEN(A47)&lt;3,CONCATENATE("[color=",Definicoes_Instrucoes!$B$5,"]",MID("000",1,3-LEN(A47)),"[/color]"),""),"[color=",Definicoes_Instrucoes!$B$1,"]",A47,"[/color]",IF(A47=1,CONCATENATE(" parceiro","[color=",Definicoes_Instrucoes!$B$5,"]","s","[/color]")," parceiros")," de hit, nota nº ",IF(LEN(C47)&lt;6,CONCATENATE("[color=",Definicoes_Instrucoes!$B$5,"]",MID("000000",1,6-LEN(C47)),"[/color]"),""),"[color=",Definicoes_Instrucoes!$B$2,"]",C47,"[/color]","[/b]"),"")</f>
        <v>[size=85][b][color=red]200[/color] parceiros de hit, nota nº [color=black]135917[/color][/b]</v>
      </c>
      <c r="L47" s="12" t="str">
        <f t="shared" si="0"/>
        <v xml:space="preserve"> - </v>
      </c>
      <c r="M47" s="23" t="str">
        <f>IF($B47&lt;&gt;"",CONCATENATE(" [b]","[color=",Definicoes_Instrucoes!$B$3,"]",$B47,"[/color]","[/b]"),"")</f>
        <v xml:space="preserve"> [b][color=#005188]2016-12-01[/color][/b]</v>
      </c>
      <c r="N47" s="12" t="str">
        <f t="shared" si="1"/>
        <v xml:space="preserve"> - :flag-ie:</v>
      </c>
      <c r="O47" s="12" t="str">
        <f t="shared" si="2"/>
        <v xml:space="preserve"> [url=https://pt.eurobilltracker.com/notes/?id=160382288][color=black][b]SeanW[/b][/color][/url]</v>
      </c>
      <c r="P47" s="15" t="str">
        <f>IF($H47&lt;&gt;"",CONCATENATE(" – [color=",Definicoes_Instrucoes!$B$4,"]",$H47,"[/color]"),"")</f>
        <v/>
      </c>
      <c r="Q47" s="15" t="str">
        <f t="shared" si="3"/>
        <v>[/size]</v>
      </c>
      <c r="R47" s="20" t="str">
        <f t="shared" si="4"/>
        <v>[size=85][b][color=red]200[/color] parceiros de hit, nota nº [color=black]135917[/color][/b] -  [b][color=#005188]2016-12-01[/color][/b] - :flag-ie: [url=https://pt.eurobilltracker.com/notes/?id=160382288][color=black][b]SeanW[/b][/color][/url][/size]</v>
      </c>
    </row>
    <row r="48" spans="1:18" x14ac:dyDescent="0.15">
      <c r="A48" s="36">
        <v>199</v>
      </c>
      <c r="B48" s="25" t="s">
        <v>429</v>
      </c>
      <c r="C48" s="1">
        <v>154282</v>
      </c>
      <c r="D48" s="21" t="s">
        <v>430</v>
      </c>
      <c r="E48" s="36">
        <v>154296</v>
      </c>
      <c r="F48" s="42" t="s">
        <v>47</v>
      </c>
      <c r="G48" s="36">
        <v>170378479</v>
      </c>
      <c r="I48" s="2" t="s">
        <v>8</v>
      </c>
      <c r="J48" s="15">
        <f t="shared" si="5"/>
        <v>47</v>
      </c>
      <c r="K48" s="12" t="str">
        <f>IF(AND($A48&lt;&gt;"",$C48&lt;&gt;""),CONCATENATE("[size=85][b]",IF(LEN(A48)&lt;3,CONCATENATE("[color=",Definicoes_Instrucoes!$B$5,"]",MID("000",1,3-LEN(A48)),"[/color]"),""),"[color=",Definicoes_Instrucoes!$B$1,"]",A48,"[/color]",IF(A48=1,CONCATENATE(" parceiro","[color=",Definicoes_Instrucoes!$B$5,"]","s","[/color]")," parceiros")," de hit, nota nº ",IF(LEN(C48)&lt;6,CONCATENATE("[color=",Definicoes_Instrucoes!$B$5,"]",MID("000000",1,6-LEN(C48)),"[/color]"),""),"[color=",Definicoes_Instrucoes!$B$2,"]",C48,"[/color]","[/b]"),"")</f>
        <v>[size=85][b][color=red]199[/color] parceiros de hit, nota nº [color=black]154282[/color][/b]</v>
      </c>
      <c r="L48" s="12" t="str">
        <f t="shared" si="0"/>
        <v xml:space="preserve"> - </v>
      </c>
      <c r="M48" s="23" t="str">
        <f>IF($B48&lt;&gt;"",CONCATENATE(" [b]","[color=",Definicoes_Instrucoes!$B$3,"]",$B48,"[/color]","[/b]"),"")</f>
        <v xml:space="preserve"> [b][color=#005188]2016-11-16[/color][/b]</v>
      </c>
      <c r="N48" s="12" t="str">
        <f t="shared" si="1"/>
        <v xml:space="preserve"> - :flag-de:</v>
      </c>
      <c r="O48" s="12" t="str">
        <f t="shared" si="2"/>
        <v xml:space="preserve"> [url=https://pt.eurobilltracker.com/notes/?id=170378479][color=black][b]hippusch66[/b][/color][/url]</v>
      </c>
      <c r="P48" s="15" t="str">
        <f>IF($H48&lt;&gt;"",CONCATENATE(" – [color=",Definicoes_Instrucoes!$B$4,"]",$H48,"[/color]"),"")</f>
        <v/>
      </c>
      <c r="Q48" s="15" t="str">
        <f t="shared" si="3"/>
        <v>[/size]</v>
      </c>
      <c r="R48" s="20" t="str">
        <f t="shared" si="4"/>
        <v>[size=85][b][color=red]199[/color] parceiros de hit, nota nº [color=black]154282[/color][/b] -  [b][color=#005188]2016-11-16[/color][/b] - :flag-de: [url=https://pt.eurobilltracker.com/notes/?id=170378479][color=black][b]hippusch66[/b][/color][/url][/size]</v>
      </c>
    </row>
    <row r="49" spans="1:18" x14ac:dyDescent="0.15">
      <c r="A49" s="36">
        <v>198</v>
      </c>
      <c r="B49" s="25" t="s">
        <v>427</v>
      </c>
      <c r="C49" s="1">
        <v>153917</v>
      </c>
      <c r="D49" s="21" t="s">
        <v>428</v>
      </c>
      <c r="E49" s="36">
        <v>164535</v>
      </c>
      <c r="F49" s="41" t="s">
        <v>10</v>
      </c>
      <c r="G49" s="36">
        <v>170271028</v>
      </c>
      <c r="I49" s="2" t="s">
        <v>8</v>
      </c>
      <c r="J49" s="15">
        <f t="shared" si="5"/>
        <v>48</v>
      </c>
      <c r="K49" s="12" t="str">
        <f>IF(AND($A49&lt;&gt;"",$C49&lt;&gt;""),CONCATENATE("[size=85][b]",IF(LEN(A49)&lt;3,CONCATENATE("[color=",Definicoes_Instrucoes!$B$5,"]",MID("000",1,3-LEN(A49)),"[/color]"),""),"[color=",Definicoes_Instrucoes!$B$1,"]",A49,"[/color]",IF(A49=1,CONCATENATE(" parceiro","[color=",Definicoes_Instrucoes!$B$5,"]","s","[/color]")," parceiros")," de hit, nota nº ",IF(LEN(C49)&lt;6,CONCATENATE("[color=",Definicoes_Instrucoes!$B$5,"]",MID("000000",1,6-LEN(C49)),"[/color]"),""),"[color=",Definicoes_Instrucoes!$B$2,"]",C49,"[/color]","[/b]"),"")</f>
        <v>[size=85][b][color=red]198[/color] parceiros de hit, nota nº [color=black]153917[/color][/b]</v>
      </c>
      <c r="L49" s="12" t="str">
        <f t="shared" si="0"/>
        <v xml:space="preserve"> - </v>
      </c>
      <c r="M49" s="23" t="str">
        <f>IF($B49&lt;&gt;"",CONCATENATE(" [b]","[color=",Definicoes_Instrucoes!$B$3,"]",$B49,"[/color]","[/b]"),"")</f>
        <v xml:space="preserve"> [b][color=#005188]2016-11-12[/color][/b]</v>
      </c>
      <c r="N49" s="12" t="str">
        <f t="shared" si="1"/>
        <v xml:space="preserve"> - :flag-pt:</v>
      </c>
      <c r="O49" s="12" t="str">
        <f t="shared" si="2"/>
        <v xml:space="preserve"> [url=https://pt.eurobilltracker.com/notes/?id=170271028][color=black][b]joobs[/b][/color][/url]</v>
      </c>
      <c r="P49" s="15" t="str">
        <f>IF($H49&lt;&gt;"",CONCATENATE(" – [color=",Definicoes_Instrucoes!$B$4,"]",$H49,"[/color]"),"")</f>
        <v/>
      </c>
      <c r="Q49" s="15" t="str">
        <f t="shared" si="3"/>
        <v>[/size]</v>
      </c>
      <c r="R49" s="20" t="str">
        <f t="shared" si="4"/>
        <v>[size=85][b][color=red]198[/color] parceiros de hit, nota nº [color=black]153917[/color][/b] -  [b][color=#005188]2016-11-12[/color][/b] - :flag-pt: [url=https://pt.eurobilltracker.com/notes/?id=170271028][color=black][b]joobs[/b][/color][/url][/size]</v>
      </c>
    </row>
    <row r="50" spans="1:18" x14ac:dyDescent="0.15">
      <c r="A50" s="36">
        <v>197</v>
      </c>
      <c r="B50" s="25" t="s">
        <v>425</v>
      </c>
      <c r="C50" s="1">
        <v>152319</v>
      </c>
      <c r="D50" s="21" t="s">
        <v>426</v>
      </c>
      <c r="E50" s="36">
        <v>851</v>
      </c>
      <c r="F50" s="42" t="s">
        <v>302</v>
      </c>
      <c r="G50" s="36">
        <v>169856137</v>
      </c>
      <c r="I50" s="2" t="s">
        <v>8</v>
      </c>
      <c r="J50" s="15">
        <f t="shared" si="5"/>
        <v>49</v>
      </c>
      <c r="K50" s="12" t="str">
        <f>IF(AND($A50&lt;&gt;"",$C50&lt;&gt;""),CONCATENATE("[size=85][b]",IF(LEN(A50)&lt;3,CONCATENATE("[color=",Definicoes_Instrucoes!$B$5,"]",MID("000",1,3-LEN(A50)),"[/color]"),""),"[color=",Definicoes_Instrucoes!$B$1,"]",A50,"[/color]",IF(A50=1,CONCATENATE(" parceiro","[color=",Definicoes_Instrucoes!$B$5,"]","s","[/color]")," parceiros")," de hit, nota nº ",IF(LEN(C50)&lt;6,CONCATENATE("[color=",Definicoes_Instrucoes!$B$5,"]",MID("000000",1,6-LEN(C50)),"[/color]"),""),"[color=",Definicoes_Instrucoes!$B$2,"]",C50,"[/color]","[/b]"),"")</f>
        <v>[size=85][b][color=red]197[/color] parceiros de hit, nota nº [color=black]152319[/color][/b]</v>
      </c>
      <c r="L50" s="12" t="str">
        <f t="shared" si="0"/>
        <v xml:space="preserve"> - </v>
      </c>
      <c r="M50" s="23" t="str">
        <f>IF($B50&lt;&gt;"",CONCATENATE(" [b]","[color=",Definicoes_Instrucoes!$B$3,"]",$B50,"[/color]","[/b]"),"")</f>
        <v xml:space="preserve"> [b][color=#005188]2016-10-30[/color][/b]</v>
      </c>
      <c r="N50" s="12" t="str">
        <f t="shared" si="1"/>
        <v xml:space="preserve"> - :flag-be:</v>
      </c>
      <c r="O50" s="12" t="str">
        <f t="shared" si="2"/>
        <v xml:space="preserve"> [url=https://pt.eurobilltracker.com/notes/?id=169856137][color=black][b]bhoeyb[/b][/color][/url]</v>
      </c>
      <c r="P50" s="15" t="str">
        <f>IF($H50&lt;&gt;"",CONCATENATE(" – [color=",Definicoes_Instrucoes!$B$4,"]",$H50,"[/color]"),"")</f>
        <v/>
      </c>
      <c r="Q50" s="15" t="str">
        <f t="shared" si="3"/>
        <v>[/size]</v>
      </c>
      <c r="R50" s="20" t="str">
        <f t="shared" si="4"/>
        <v>[size=85][b][color=red]197[/color] parceiros de hit, nota nº [color=black]152319[/color][/b] -  [b][color=#005188]2016-10-30[/color][/b] - :flag-be: [url=https://pt.eurobilltracker.com/notes/?id=169856137][color=black][b]bhoeyb[/b][/color][/url][/size]</v>
      </c>
    </row>
    <row r="51" spans="1:18" x14ac:dyDescent="0.15">
      <c r="A51" s="36">
        <v>196</v>
      </c>
      <c r="B51" s="25" t="s">
        <v>421</v>
      </c>
      <c r="C51" s="1">
        <v>150580</v>
      </c>
      <c r="D51" s="21" t="s">
        <v>423</v>
      </c>
      <c r="E51" s="36">
        <v>163217</v>
      </c>
      <c r="F51" s="42" t="s">
        <v>424</v>
      </c>
      <c r="G51" s="36">
        <v>168929862</v>
      </c>
      <c r="I51" s="2" t="s">
        <v>8</v>
      </c>
      <c r="J51" s="15">
        <f t="shared" si="5"/>
        <v>50</v>
      </c>
      <c r="K51" s="12" t="str">
        <f>IF(AND($A51&lt;&gt;"",$C51&lt;&gt;""),CONCATENATE("[size=85][b]",IF(LEN(A51)&lt;3,CONCATENATE("[color=",Definicoes_Instrucoes!$B$5,"]",MID("000",1,3-LEN(A51)),"[/color]"),""),"[color=",Definicoes_Instrucoes!$B$1,"]",A51,"[/color]",IF(A51=1,CONCATENATE(" parceiro","[color=",Definicoes_Instrucoes!$B$5,"]","s","[/color]")," parceiros")," de hit, nota nº ",IF(LEN(C51)&lt;6,CONCATENATE("[color=",Definicoes_Instrucoes!$B$5,"]",MID("000000",1,6-LEN(C51)),"[/color]"),""),"[color=",Definicoes_Instrucoes!$B$2,"]",C51,"[/color]","[/b]"),"")</f>
        <v>[size=85][b][color=red]196[/color] parceiros de hit, nota nº [color=black]150580[/color][/b]</v>
      </c>
      <c r="L51" s="12" t="str">
        <f t="shared" si="0"/>
        <v xml:space="preserve"> - </v>
      </c>
      <c r="M51" s="23" t="str">
        <f>IF($B51&lt;&gt;"",CONCATENATE(" [b]","[color=",Definicoes_Instrucoes!$B$3,"]",$B51,"[/color]","[/b]"),"")</f>
        <v xml:space="preserve"> [b][color=#005188]2016-10-01[/color][/b]</v>
      </c>
      <c r="N51" s="12" t="str">
        <f t="shared" si="1"/>
        <v xml:space="preserve"> - :flag-ee:</v>
      </c>
      <c r="O51" s="12" t="str">
        <f t="shared" si="2"/>
        <v xml:space="preserve"> [url=https://pt.eurobilltracker.com/notes/?id=168929862][color=black][b]Kraan[/b][/color][/url]</v>
      </c>
      <c r="P51" s="15" t="str">
        <f>IF($H51&lt;&gt;"",CONCATENATE(" – [color=",Definicoes_Instrucoes!$B$4,"]",$H51,"[/color]"),"")</f>
        <v/>
      </c>
      <c r="Q51" s="15" t="str">
        <f t="shared" si="3"/>
        <v>[/size]</v>
      </c>
      <c r="R51" s="20" t="str">
        <f t="shared" si="4"/>
        <v>[size=85][b][color=red]196[/color] parceiros de hit, nota nº [color=black]150580[/color][/b] -  [b][color=#005188]2016-10-01[/color][/b] - :flag-ee: [url=https://pt.eurobilltracker.com/notes/?id=168929862][color=black][b]Kraan[/b][/color][/url][/size]</v>
      </c>
    </row>
    <row r="52" spans="1:18" x14ac:dyDescent="0.15">
      <c r="A52" s="36">
        <v>195</v>
      </c>
      <c r="B52" s="25" t="s">
        <v>421</v>
      </c>
      <c r="C52" s="1">
        <v>150567</v>
      </c>
      <c r="D52" s="21" t="s">
        <v>422</v>
      </c>
      <c r="E52" s="36">
        <v>160281</v>
      </c>
      <c r="F52" s="42" t="s">
        <v>26</v>
      </c>
      <c r="G52" s="36">
        <v>168929847</v>
      </c>
      <c r="I52" s="2" t="s">
        <v>8</v>
      </c>
      <c r="J52" s="15">
        <f t="shared" si="5"/>
        <v>51</v>
      </c>
      <c r="K52" s="12" t="str">
        <f>IF(AND($A52&lt;&gt;"",$C52&lt;&gt;""),CONCATENATE("[size=85][b]",IF(LEN(A52)&lt;3,CONCATENATE("[color=",Definicoes_Instrucoes!$B$5,"]",MID("000",1,3-LEN(A52)),"[/color]"),""),"[color=",Definicoes_Instrucoes!$B$1,"]",A52,"[/color]",IF(A52=1,CONCATENATE(" parceiro","[color=",Definicoes_Instrucoes!$B$5,"]","s","[/color]")," parceiros")," de hit, nota nº ",IF(LEN(C52)&lt;6,CONCATENATE("[color=",Definicoes_Instrucoes!$B$5,"]",MID("000000",1,6-LEN(C52)),"[/color]"),""),"[color=",Definicoes_Instrucoes!$B$2,"]",C52,"[/color]","[/b]"),"")</f>
        <v>[size=85][b][color=red]195[/color] parceiros de hit, nota nº [color=black]150567[/color][/b]</v>
      </c>
      <c r="L52" s="12" t="str">
        <f t="shared" si="0"/>
        <v xml:space="preserve"> - </v>
      </c>
      <c r="M52" s="23" t="str">
        <f>IF($B52&lt;&gt;"",CONCATENATE(" [b]","[color=",Definicoes_Instrucoes!$B$3,"]",$B52,"[/color]","[/b]"),"")</f>
        <v xml:space="preserve"> [b][color=#005188]2016-10-01[/color][/b]</v>
      </c>
      <c r="N52" s="12" t="str">
        <f t="shared" si="1"/>
        <v xml:space="preserve"> - :flag-es:</v>
      </c>
      <c r="O52" s="12" t="str">
        <f t="shared" si="2"/>
        <v xml:space="preserve"> [url=https://pt.eurobilltracker.com/notes/?id=168929847][color=black][b]Seltaeb[/b][/color][/url]</v>
      </c>
      <c r="P52" s="15" t="str">
        <f>IF($H52&lt;&gt;"",CONCATENATE(" – [color=",Definicoes_Instrucoes!$B$4,"]",$H52,"[/color]"),"")</f>
        <v/>
      </c>
      <c r="Q52" s="15" t="str">
        <f t="shared" si="3"/>
        <v>[/size]</v>
      </c>
      <c r="R52" s="20" t="str">
        <f t="shared" si="4"/>
        <v>[size=85][b][color=red]195[/color] parceiros de hit, nota nº [color=black]150567[/color][/b] -  [b][color=#005188]2016-10-01[/color][/b] - :flag-es: [url=https://pt.eurobilltracker.com/notes/?id=168929847][color=black][b]Seltaeb[/b][/color][/url][/size]</v>
      </c>
    </row>
    <row r="53" spans="1:18" x14ac:dyDescent="0.15">
      <c r="A53" s="36">
        <v>194</v>
      </c>
      <c r="B53" s="25" t="s">
        <v>419</v>
      </c>
      <c r="C53" s="1">
        <v>136540</v>
      </c>
      <c r="D53" s="21" t="s">
        <v>420</v>
      </c>
      <c r="E53" s="36">
        <v>124012</v>
      </c>
      <c r="F53" s="42" t="s">
        <v>337</v>
      </c>
      <c r="G53" s="36">
        <v>160684299</v>
      </c>
      <c r="I53" s="2" t="s">
        <v>8</v>
      </c>
      <c r="J53" s="15">
        <f t="shared" si="5"/>
        <v>52</v>
      </c>
      <c r="K53" s="12" t="str">
        <f>IF(AND($A53&lt;&gt;"",$C53&lt;&gt;""),CONCATENATE("[size=85][b]",IF(LEN(A53)&lt;3,CONCATENATE("[color=",Definicoes_Instrucoes!$B$5,"]",MID("000",1,3-LEN(A53)),"[/color]"),""),"[color=",Definicoes_Instrucoes!$B$1,"]",A53,"[/color]",IF(A53=1,CONCATENATE(" parceiro","[color=",Definicoes_Instrucoes!$B$5,"]","s","[/color]")," parceiros")," de hit, nota nº ",IF(LEN(C53)&lt;6,CONCATENATE("[color=",Definicoes_Instrucoes!$B$5,"]",MID("000000",1,6-LEN(C53)),"[/color]"),""),"[color=",Definicoes_Instrucoes!$B$2,"]",C53,"[/color]","[/b]"),"")</f>
        <v>[size=85][b][color=red]194[/color] parceiros de hit, nota nº [color=black]136540[/color][/b]</v>
      </c>
      <c r="L53" s="12" t="str">
        <f t="shared" si="0"/>
        <v xml:space="preserve"> - </v>
      </c>
      <c r="M53" s="23" t="str">
        <f>IF($B53&lt;&gt;"",CONCATENATE(" [b]","[color=",Definicoes_Instrucoes!$B$3,"]",$B53,"[/color]","[/b]"),"")</f>
        <v xml:space="preserve"> [b][color=#005188]2016-09-22[/color][/b]</v>
      </c>
      <c r="N53" s="12" t="str">
        <f t="shared" si="1"/>
        <v xml:space="preserve"> - :flag-nl:</v>
      </c>
      <c r="O53" s="12" t="str">
        <f t="shared" si="2"/>
        <v xml:space="preserve"> [url=https://pt.eurobilltracker.com/notes/?id=160684299][color=black][b]Lycurgiaan[/b][/color][/url]</v>
      </c>
      <c r="P53" s="15" t="str">
        <f>IF($H53&lt;&gt;"",CONCATENATE(" – [color=",Definicoes_Instrucoes!$B$4,"]",$H53,"[/color]"),"")</f>
        <v/>
      </c>
      <c r="Q53" s="15" t="str">
        <f t="shared" si="3"/>
        <v>[/size]</v>
      </c>
      <c r="R53" s="20" t="str">
        <f t="shared" si="4"/>
        <v>[size=85][b][color=red]194[/color] parceiros de hit, nota nº [color=black]136540[/color][/b] -  [b][color=#005188]2016-09-22[/color][/b] - :flag-nl: [url=https://pt.eurobilltracker.com/notes/?id=160684299][color=black][b]Lycurgiaan[/b][/color][/url][/size]</v>
      </c>
    </row>
    <row r="54" spans="1:18" x14ac:dyDescent="0.15">
      <c r="A54" s="36">
        <v>193</v>
      </c>
      <c r="B54" s="25" t="s">
        <v>417</v>
      </c>
      <c r="C54" s="1">
        <v>148351</v>
      </c>
      <c r="D54" s="21" t="s">
        <v>418</v>
      </c>
      <c r="E54" s="36">
        <v>194621</v>
      </c>
      <c r="F54" s="42" t="s">
        <v>26</v>
      </c>
      <c r="G54" s="36">
        <v>167864832</v>
      </c>
      <c r="I54" s="2" t="s">
        <v>8</v>
      </c>
      <c r="J54" s="15">
        <f t="shared" si="5"/>
        <v>53</v>
      </c>
      <c r="K54" s="12" t="str">
        <f>IF(AND($A54&lt;&gt;"",$C54&lt;&gt;""),CONCATENATE("[size=85][b]",IF(LEN(A54)&lt;3,CONCATENATE("[color=",Definicoes_Instrucoes!$B$5,"]",MID("000",1,3-LEN(A54)),"[/color]"),""),"[color=",Definicoes_Instrucoes!$B$1,"]",A54,"[/color]",IF(A54=1,CONCATENATE(" parceiro","[color=",Definicoes_Instrucoes!$B$5,"]","s","[/color]")," parceiros")," de hit, nota nº ",IF(LEN(C54)&lt;6,CONCATENATE("[color=",Definicoes_Instrucoes!$B$5,"]",MID("000000",1,6-LEN(C54)),"[/color]"),""),"[color=",Definicoes_Instrucoes!$B$2,"]",C54,"[/color]","[/b]"),"")</f>
        <v>[size=85][b][color=red]193[/color] parceiros de hit, nota nº [color=black]148351[/color][/b]</v>
      </c>
      <c r="L54" s="12" t="str">
        <f t="shared" si="0"/>
        <v xml:space="preserve"> - </v>
      </c>
      <c r="M54" s="23" t="str">
        <f>IF($B54&lt;&gt;"",CONCATENATE(" [b]","[color=",Definicoes_Instrucoes!$B$3,"]",$B54,"[/color]","[/b]"),"")</f>
        <v xml:space="preserve"> [b][color=#005188]2016-08-28[/color][/b]</v>
      </c>
      <c r="N54" s="12" t="str">
        <f t="shared" si="1"/>
        <v xml:space="preserve"> - :flag-es:</v>
      </c>
      <c r="O54" s="12" t="str">
        <f t="shared" si="2"/>
        <v xml:space="preserve"> [url=https://pt.eurobilltracker.com/notes/?id=167864832][color=black][b]visinic[/b][/color][/url]</v>
      </c>
      <c r="P54" s="15" t="str">
        <f>IF($H54&lt;&gt;"",CONCATENATE(" – [color=",Definicoes_Instrucoes!$B$4,"]",$H54,"[/color]"),"")</f>
        <v/>
      </c>
      <c r="Q54" s="15" t="str">
        <f t="shared" si="3"/>
        <v>[/size]</v>
      </c>
      <c r="R54" s="20" t="str">
        <f t="shared" si="4"/>
        <v>[size=85][b][color=red]193[/color] parceiros de hit, nota nº [color=black]148351[/color][/b] -  [b][color=#005188]2016-08-28[/color][/b] - :flag-es: [url=https://pt.eurobilltracker.com/notes/?id=167864832][color=black][b]visinic[/b][/color][/url][/size]</v>
      </c>
    </row>
    <row r="55" spans="1:18" x14ac:dyDescent="0.15">
      <c r="A55" s="36">
        <v>192</v>
      </c>
      <c r="B55" s="25" t="s">
        <v>415</v>
      </c>
      <c r="C55" s="1">
        <v>145439</v>
      </c>
      <c r="D55" s="21" t="s">
        <v>416</v>
      </c>
      <c r="E55" s="36">
        <v>54204</v>
      </c>
      <c r="F55" s="42" t="s">
        <v>47</v>
      </c>
      <c r="G55" s="36">
        <v>166311752</v>
      </c>
      <c r="I55" s="2" t="s">
        <v>8</v>
      </c>
      <c r="J55" s="15">
        <f t="shared" si="5"/>
        <v>54</v>
      </c>
      <c r="K55" s="12" t="str">
        <f>IF(AND($A55&lt;&gt;"",$C55&lt;&gt;""),CONCATENATE("[size=85][b]",IF(LEN(A55)&lt;3,CONCATENATE("[color=",Definicoes_Instrucoes!$B$5,"]",MID("000",1,3-LEN(A55)),"[/color]"),""),"[color=",Definicoes_Instrucoes!$B$1,"]",A55,"[/color]",IF(A55=1,CONCATENATE(" parceiro","[color=",Definicoes_Instrucoes!$B$5,"]","s","[/color]")," parceiros")," de hit, nota nº ",IF(LEN(C55)&lt;6,CONCATENATE("[color=",Definicoes_Instrucoes!$B$5,"]",MID("000000",1,6-LEN(C55)),"[/color]"),""),"[color=",Definicoes_Instrucoes!$B$2,"]",C55,"[/color]","[/b]"),"")</f>
        <v>[size=85][b][color=red]192[/color] parceiros de hit, nota nº [color=black]145439[/color][/b]</v>
      </c>
      <c r="L55" s="12" t="str">
        <f t="shared" si="0"/>
        <v xml:space="preserve"> - </v>
      </c>
      <c r="M55" s="23" t="str">
        <f>IF($B55&lt;&gt;"",CONCATENATE(" [b]","[color=",Definicoes_Instrucoes!$B$3,"]",$B55,"[/color]","[/b]"),"")</f>
        <v xml:space="preserve"> [b][color=#005188]2016-07-10[/color][/b]</v>
      </c>
      <c r="N55" s="12" t="str">
        <f t="shared" si="1"/>
        <v xml:space="preserve"> - :flag-de:</v>
      </c>
      <c r="O55" s="12" t="str">
        <f t="shared" si="2"/>
        <v xml:space="preserve"> [url=https://pt.eurobilltracker.com/notes/?id=166311752][color=black][b]ProChrist[/b][/color][/url]</v>
      </c>
      <c r="P55" s="15" t="str">
        <f>IF($H55&lt;&gt;"",CONCATENATE(" – [color=",Definicoes_Instrucoes!$B$4,"]",$H55,"[/color]"),"")</f>
        <v/>
      </c>
      <c r="Q55" s="15" t="str">
        <f t="shared" si="3"/>
        <v>[/size]</v>
      </c>
      <c r="R55" s="20" t="str">
        <f t="shared" si="4"/>
        <v>[size=85][b][color=red]192[/color] parceiros de hit, nota nº [color=black]145439[/color][/b] -  [b][color=#005188]2016-07-10[/color][/b] - :flag-de: [url=https://pt.eurobilltracker.com/notes/?id=166311752][color=black][b]ProChrist[/b][/color][/url][/size]</v>
      </c>
    </row>
    <row r="56" spans="1:18" x14ac:dyDescent="0.15">
      <c r="A56" s="36">
        <v>191</v>
      </c>
      <c r="B56" s="25" t="s">
        <v>413</v>
      </c>
      <c r="C56" s="1">
        <v>142319</v>
      </c>
      <c r="D56" s="21" t="s">
        <v>414</v>
      </c>
      <c r="E56" s="36">
        <v>10680</v>
      </c>
      <c r="F56" s="41" t="s">
        <v>10</v>
      </c>
      <c r="G56" s="36">
        <v>164588144</v>
      </c>
      <c r="I56" s="2" t="s">
        <v>8</v>
      </c>
      <c r="J56" s="15">
        <f t="shared" si="5"/>
        <v>55</v>
      </c>
      <c r="K56" s="12" t="str">
        <f>IF(AND($A56&lt;&gt;"",$C56&lt;&gt;""),CONCATENATE("[size=85][b]",IF(LEN(A56)&lt;3,CONCATENATE("[color=",Definicoes_Instrucoes!$B$5,"]",MID("000",1,3-LEN(A56)),"[/color]"),""),"[color=",Definicoes_Instrucoes!$B$1,"]",A56,"[/color]",IF(A56=1,CONCATENATE(" parceiro","[color=",Definicoes_Instrucoes!$B$5,"]","s","[/color]")," parceiros")," de hit, nota nº ",IF(LEN(C56)&lt;6,CONCATENATE("[color=",Definicoes_Instrucoes!$B$5,"]",MID("000000",1,6-LEN(C56)),"[/color]"),""),"[color=",Definicoes_Instrucoes!$B$2,"]",C56,"[/color]","[/b]"),"")</f>
        <v>[size=85][b][color=red]191[/color] parceiros de hit, nota nº [color=black]142319[/color][/b]</v>
      </c>
      <c r="L56" s="12" t="str">
        <f t="shared" si="0"/>
        <v xml:space="preserve"> - </v>
      </c>
      <c r="M56" s="23" t="str">
        <f>IF($B56&lt;&gt;"",CONCATENATE(" [b]","[color=",Definicoes_Instrucoes!$B$3,"]",$B56,"[/color]","[/b]"),"")</f>
        <v xml:space="preserve"> [b][color=#005188]2016-05-17[/color][/b]</v>
      </c>
      <c r="N56" s="12" t="str">
        <f t="shared" si="1"/>
        <v xml:space="preserve"> - :flag-pt:</v>
      </c>
      <c r="O56" s="12" t="str">
        <f t="shared" si="2"/>
        <v xml:space="preserve"> [url=https://pt.eurobilltracker.com/notes/?id=164588144][color=black][b]lmviterbo[/b][/color][/url]</v>
      </c>
      <c r="P56" s="15" t="str">
        <f>IF($H56&lt;&gt;"",CONCATENATE(" – [color=",Definicoes_Instrucoes!$B$4,"]",$H56,"[/color]"),"")</f>
        <v/>
      </c>
      <c r="Q56" s="15" t="str">
        <f t="shared" si="3"/>
        <v>[/size]</v>
      </c>
      <c r="R56" s="20" t="str">
        <f t="shared" si="4"/>
        <v>[size=85][b][color=red]191[/color] parceiros de hit, nota nº [color=black]142319[/color][/b] -  [b][color=#005188]2016-05-17[/color][/b] - :flag-pt: [url=https://pt.eurobilltracker.com/notes/?id=164588144][color=black][b]lmviterbo[/b][/color][/url][/size]</v>
      </c>
    </row>
    <row r="57" spans="1:18" x14ac:dyDescent="0.15">
      <c r="A57" s="36">
        <v>190</v>
      </c>
      <c r="B57" s="25" t="s">
        <v>411</v>
      </c>
      <c r="C57" s="1">
        <v>141055</v>
      </c>
      <c r="D57" s="21" t="s">
        <v>412</v>
      </c>
      <c r="E57" s="36">
        <v>81956</v>
      </c>
      <c r="F57" s="42" t="s">
        <v>47</v>
      </c>
      <c r="G57" s="36">
        <v>163839522</v>
      </c>
      <c r="I57" s="2" t="s">
        <v>8</v>
      </c>
      <c r="J57" s="15">
        <f t="shared" si="5"/>
        <v>56</v>
      </c>
      <c r="K57" s="12" t="str">
        <f>IF(AND($A57&lt;&gt;"",$C57&lt;&gt;""),CONCATENATE("[size=85][b]",IF(LEN(A57)&lt;3,CONCATENATE("[color=",Definicoes_Instrucoes!$B$5,"]",MID("000",1,3-LEN(A57)),"[/color]"),""),"[color=",Definicoes_Instrucoes!$B$1,"]",A57,"[/color]",IF(A57=1,CONCATENATE(" parceiro","[color=",Definicoes_Instrucoes!$B$5,"]","s","[/color]")," parceiros")," de hit, nota nº ",IF(LEN(C57)&lt;6,CONCATENATE("[color=",Definicoes_Instrucoes!$B$5,"]",MID("000000",1,6-LEN(C57)),"[/color]"),""),"[color=",Definicoes_Instrucoes!$B$2,"]",C57,"[/color]","[/b]"),"")</f>
        <v>[size=85][b][color=red]190[/color] parceiros de hit, nota nº [color=black]141055[/color][/b]</v>
      </c>
      <c r="L57" s="12" t="str">
        <f t="shared" si="0"/>
        <v xml:space="preserve"> - </v>
      </c>
      <c r="M57" s="23" t="str">
        <f>IF($B57&lt;&gt;"",CONCATENATE(" [b]","[color=",Definicoes_Instrucoes!$B$3,"]",$B57,"[/color]","[/b]"),"")</f>
        <v xml:space="preserve"> [b][color=#005188]2016-04-24[/color][/b]</v>
      </c>
      <c r="N57" s="12" t="str">
        <f t="shared" si="1"/>
        <v xml:space="preserve"> - :flag-de:</v>
      </c>
      <c r="O57" s="12" t="str">
        <f t="shared" si="2"/>
        <v xml:space="preserve"> [url=https://pt.eurobilltracker.com/notes/?id=163839522][color=black][b]Larssss[/b][/color][/url]</v>
      </c>
      <c r="P57" s="15" t="str">
        <f>IF($H57&lt;&gt;"",CONCATENATE(" – [color=",Definicoes_Instrucoes!$B$4,"]",$H57,"[/color]"),"")</f>
        <v/>
      </c>
      <c r="Q57" s="15" t="str">
        <f t="shared" si="3"/>
        <v>[/size]</v>
      </c>
      <c r="R57" s="20" t="str">
        <f t="shared" si="4"/>
        <v>[size=85][b][color=red]190[/color] parceiros de hit, nota nº [color=black]141055[/color][/b] -  [b][color=#005188]2016-04-24[/color][/b] - :flag-de: [url=https://pt.eurobilltracker.com/notes/?id=163839522][color=black][b]Larssss[/b][/color][/url][/size]</v>
      </c>
    </row>
    <row r="58" spans="1:18" x14ac:dyDescent="0.15">
      <c r="A58" s="36">
        <v>189</v>
      </c>
      <c r="B58" s="25" t="s">
        <v>409</v>
      </c>
      <c r="C58" s="1">
        <v>87813</v>
      </c>
      <c r="D58" s="21" t="s">
        <v>410</v>
      </c>
      <c r="E58" s="36">
        <v>167701</v>
      </c>
      <c r="F58" s="42" t="s">
        <v>26</v>
      </c>
      <c r="G58" s="36">
        <v>109774293</v>
      </c>
      <c r="I58" s="2" t="s">
        <v>8</v>
      </c>
      <c r="J58" s="15">
        <f t="shared" si="5"/>
        <v>57</v>
      </c>
      <c r="K58" s="12" t="str">
        <f>IF(AND($A58&lt;&gt;"",$C58&lt;&gt;""),CONCATENATE("[size=85][b]",IF(LEN(A58)&lt;3,CONCATENATE("[color=",Definicoes_Instrucoes!$B$5,"]",MID("000",1,3-LEN(A58)),"[/color]"),""),"[color=",Definicoes_Instrucoes!$B$1,"]",A58,"[/color]",IF(A58=1,CONCATENATE(" parceiro","[color=",Definicoes_Instrucoes!$B$5,"]","s","[/color]")," parceiros")," de hit, nota nº ",IF(LEN(C58)&lt;6,CONCATENATE("[color=",Definicoes_Instrucoes!$B$5,"]",MID("000000",1,6-LEN(C58)),"[/color]"),""),"[color=",Definicoes_Instrucoes!$B$2,"]",C58,"[/color]","[/b]"),"")</f>
        <v>[size=85][b][color=red]189[/color] parceiros de hit, nota nº [color=#E1EBF2]0[/color][color=black]87813[/color][/b]</v>
      </c>
      <c r="L58" s="12" t="str">
        <f t="shared" si="0"/>
        <v xml:space="preserve"> - </v>
      </c>
      <c r="M58" s="23" t="str">
        <f>IF($B58&lt;&gt;"",CONCATENATE(" [b]","[color=",Definicoes_Instrucoes!$B$3,"]",$B58,"[/color]","[/b]"),"")</f>
        <v xml:space="preserve"> [b][color=#005188]2016-04-22[/color][/b]</v>
      </c>
      <c r="N58" s="12" t="str">
        <f t="shared" si="1"/>
        <v xml:space="preserve"> - :flag-es:</v>
      </c>
      <c r="O58" s="12" t="str">
        <f t="shared" si="2"/>
        <v xml:space="preserve"> [url=https://pt.eurobilltracker.com/notes/?id=109774293][color=black][b]Jonan[/b][/color][/url]</v>
      </c>
      <c r="P58" s="15" t="str">
        <f>IF($H58&lt;&gt;"",CONCATENATE(" – [color=",Definicoes_Instrucoes!$B$4,"]",$H58,"[/color]"),"")</f>
        <v/>
      </c>
      <c r="Q58" s="15" t="str">
        <f t="shared" si="3"/>
        <v>[/size]</v>
      </c>
      <c r="R58" s="20" t="str">
        <f t="shared" si="4"/>
        <v>[size=85][b][color=red]189[/color] parceiros de hit, nota nº [color=#E1EBF2]0[/color][color=black]87813[/color][/b] -  [b][color=#005188]2016-04-22[/color][/b] - :flag-es: [url=https://pt.eurobilltracker.com/notes/?id=109774293][color=black][b]Jonan[/b][/color][/url][/size]</v>
      </c>
    </row>
    <row r="59" spans="1:18" x14ac:dyDescent="0.15">
      <c r="A59" s="36">
        <v>188</v>
      </c>
      <c r="B59" s="25" t="s">
        <v>407</v>
      </c>
      <c r="C59" s="1">
        <v>140874</v>
      </c>
      <c r="D59" s="21" t="s">
        <v>408</v>
      </c>
      <c r="E59" s="36">
        <v>143299</v>
      </c>
      <c r="F59" s="42" t="s">
        <v>26</v>
      </c>
      <c r="G59" s="36">
        <v>163669169</v>
      </c>
      <c r="I59" s="2" t="s">
        <v>8</v>
      </c>
      <c r="J59" s="15">
        <f t="shared" si="5"/>
        <v>58</v>
      </c>
      <c r="K59" s="12" t="str">
        <f>IF(AND($A59&lt;&gt;"",$C59&lt;&gt;""),CONCATENATE("[size=85][b]",IF(LEN(A59)&lt;3,CONCATENATE("[color=",Definicoes_Instrucoes!$B$5,"]",MID("000",1,3-LEN(A59)),"[/color]"),""),"[color=",Definicoes_Instrucoes!$B$1,"]",A59,"[/color]",IF(A59=1,CONCATENATE(" parceiro","[color=",Definicoes_Instrucoes!$B$5,"]","s","[/color]")," parceiros")," de hit, nota nº ",IF(LEN(C59)&lt;6,CONCATENATE("[color=",Definicoes_Instrucoes!$B$5,"]",MID("000000",1,6-LEN(C59)),"[/color]"),""),"[color=",Definicoes_Instrucoes!$B$2,"]",C59,"[/color]","[/b]"),"")</f>
        <v>[size=85][b][color=red]188[/color] parceiros de hit, nota nº [color=black]140874[/color][/b]</v>
      </c>
      <c r="L59" s="12" t="str">
        <f t="shared" si="0"/>
        <v xml:space="preserve"> - </v>
      </c>
      <c r="M59" s="23" t="str">
        <f>IF($B59&lt;&gt;"",CONCATENATE(" [b]","[color=",Definicoes_Instrucoes!$B$3,"]",$B59,"[/color]","[/b]"),"")</f>
        <v xml:space="preserve"> [b][color=#005188]2016-04-19[/color][/b]</v>
      </c>
      <c r="N59" s="12" t="str">
        <f t="shared" si="1"/>
        <v xml:space="preserve"> - :flag-es:</v>
      </c>
      <c r="O59" s="12" t="str">
        <f t="shared" si="2"/>
        <v xml:space="preserve"> [url=https://pt.eurobilltracker.com/notes/?id=163669169][color=black][b]sirmiguelator[/b][/color][/url]</v>
      </c>
      <c r="P59" s="15" t="str">
        <f>IF($H59&lt;&gt;"",CONCATENATE(" – [color=",Definicoes_Instrucoes!$B$4,"]",$H59,"[/color]"),"")</f>
        <v/>
      </c>
      <c r="Q59" s="15" t="str">
        <f t="shared" si="3"/>
        <v>[/size]</v>
      </c>
      <c r="R59" s="20" t="str">
        <f t="shared" si="4"/>
        <v>[size=85][b][color=red]188[/color] parceiros de hit, nota nº [color=black]140874[/color][/b] -  [b][color=#005188]2016-04-19[/color][/b] - :flag-es: [url=https://pt.eurobilltracker.com/notes/?id=163669169][color=black][b]sirmiguelator[/b][/color][/url][/size]</v>
      </c>
    </row>
    <row r="60" spans="1:18" x14ac:dyDescent="0.15">
      <c r="A60" s="36">
        <v>187</v>
      </c>
      <c r="B60" s="25" t="s">
        <v>405</v>
      </c>
      <c r="C60" s="1">
        <v>139912</v>
      </c>
      <c r="D60" s="21" t="s">
        <v>406</v>
      </c>
      <c r="E60" s="36">
        <v>171463</v>
      </c>
      <c r="F60" s="42" t="s">
        <v>133</v>
      </c>
      <c r="G60" s="36">
        <v>162770124</v>
      </c>
      <c r="I60" s="2" t="s">
        <v>8</v>
      </c>
      <c r="J60" s="15">
        <f t="shared" si="5"/>
        <v>59</v>
      </c>
      <c r="K60" s="12" t="str">
        <f>IF(AND($A60&lt;&gt;"",$C60&lt;&gt;""),CONCATENATE("[size=85][b]",IF(LEN(A60)&lt;3,CONCATENATE("[color=",Definicoes_Instrucoes!$B$5,"]",MID("000",1,3-LEN(A60)),"[/color]"),""),"[color=",Definicoes_Instrucoes!$B$1,"]",A60,"[/color]",IF(A60=1,CONCATENATE(" parceiro","[color=",Definicoes_Instrucoes!$B$5,"]","s","[/color]")," parceiros")," de hit, nota nº ",IF(LEN(C60)&lt;6,CONCATENATE("[color=",Definicoes_Instrucoes!$B$5,"]",MID("000000",1,6-LEN(C60)),"[/color]"),""),"[color=",Definicoes_Instrucoes!$B$2,"]",C60,"[/color]","[/b]"),"")</f>
        <v>[size=85][b][color=red]187[/color] parceiros de hit, nota nº [color=black]139912[/color][/b]</v>
      </c>
      <c r="L60" s="12" t="str">
        <f t="shared" si="0"/>
        <v xml:space="preserve"> - </v>
      </c>
      <c r="M60" s="23" t="str">
        <f>IF($B60&lt;&gt;"",CONCATENATE(" [b]","[color=",Definicoes_Instrucoes!$B$3,"]",$B60,"[/color]","[/b]"),"")</f>
        <v xml:space="preserve"> [b][color=#005188]2016-03-23[/color][/b]</v>
      </c>
      <c r="N60" s="12" t="str">
        <f t="shared" si="1"/>
        <v xml:space="preserve"> - :flag-fr:</v>
      </c>
      <c r="O60" s="12" t="str">
        <f t="shared" si="2"/>
        <v xml:space="preserve"> [url=https://pt.eurobilltracker.com/notes/?id=162770124][color=black][b]Laktatjakka[/b][/color][/url]</v>
      </c>
      <c r="P60" s="15" t="str">
        <f>IF($H60&lt;&gt;"",CONCATENATE(" – [color=",Definicoes_Instrucoes!$B$4,"]",$H60,"[/color]"),"")</f>
        <v/>
      </c>
      <c r="Q60" s="15" t="str">
        <f t="shared" si="3"/>
        <v>[/size]</v>
      </c>
      <c r="R60" s="20" t="str">
        <f t="shared" si="4"/>
        <v>[size=85][b][color=red]187[/color] parceiros de hit, nota nº [color=black]139912[/color][/b] -  [b][color=#005188]2016-03-23[/color][/b] - :flag-fr: [url=https://pt.eurobilltracker.com/notes/?id=162770124][color=black][b]Laktatjakka[/b][/color][/url][/size]</v>
      </c>
    </row>
    <row r="61" spans="1:18" x14ac:dyDescent="0.15">
      <c r="A61" s="36">
        <v>186</v>
      </c>
      <c r="B61" s="25" t="s">
        <v>403</v>
      </c>
      <c r="C61" s="1">
        <v>136958</v>
      </c>
      <c r="D61" s="21" t="s">
        <v>404</v>
      </c>
      <c r="E61" s="36">
        <v>198821</v>
      </c>
      <c r="F61" s="41" t="s">
        <v>10</v>
      </c>
      <c r="G61" s="36">
        <v>160951364</v>
      </c>
      <c r="I61" s="2" t="s">
        <v>8</v>
      </c>
      <c r="J61" s="15">
        <f t="shared" si="5"/>
        <v>60</v>
      </c>
      <c r="K61" s="12" t="str">
        <f>IF(AND($A61&lt;&gt;"",$C61&lt;&gt;""),CONCATENATE("[size=85][b]",IF(LEN(A61)&lt;3,CONCATENATE("[color=",Definicoes_Instrucoes!$B$5,"]",MID("000",1,3-LEN(A61)),"[/color]"),""),"[color=",Definicoes_Instrucoes!$B$1,"]",A61,"[/color]",IF(A61=1,CONCATENATE(" parceiro","[color=",Definicoes_Instrucoes!$B$5,"]","s","[/color]")," parceiros")," de hit, nota nº ",IF(LEN(C61)&lt;6,CONCATENATE("[color=",Definicoes_Instrucoes!$B$5,"]",MID("000000",1,6-LEN(C61)),"[/color]"),""),"[color=",Definicoes_Instrucoes!$B$2,"]",C61,"[/color]","[/b]"),"")</f>
        <v>[size=85][b][color=red]186[/color] parceiros de hit, nota nº [color=black]136958[/color][/b]</v>
      </c>
      <c r="L61" s="12" t="str">
        <f t="shared" si="0"/>
        <v xml:space="preserve"> - </v>
      </c>
      <c r="M61" s="23" t="str">
        <f>IF($B61&lt;&gt;"",CONCATENATE(" [b]","[color=",Definicoes_Instrucoes!$B$3,"]",$B61,"[/color]","[/b]"),"")</f>
        <v xml:space="preserve"> [b][color=#005188]2016-02-03[/color][/b]</v>
      </c>
      <c r="N61" s="12" t="str">
        <f t="shared" si="1"/>
        <v xml:space="preserve"> - :flag-pt:</v>
      </c>
      <c r="O61" s="12" t="str">
        <f t="shared" si="2"/>
        <v xml:space="preserve"> [url=https://pt.eurobilltracker.com/notes/?id=160951364][color=black][b]andrecampos09[/b][/color][/url]</v>
      </c>
      <c r="P61" s="15" t="str">
        <f>IF($H61&lt;&gt;"",CONCATENATE(" – [color=",Definicoes_Instrucoes!$B$4,"]",$H61,"[/color]"),"")</f>
        <v/>
      </c>
      <c r="Q61" s="15" t="str">
        <f t="shared" si="3"/>
        <v>[/size]</v>
      </c>
      <c r="R61" s="20" t="str">
        <f t="shared" si="4"/>
        <v>[size=85][b][color=red]186[/color] parceiros de hit, nota nº [color=black]136958[/color][/b] -  [b][color=#005188]2016-02-03[/color][/b] - :flag-pt: [url=https://pt.eurobilltracker.com/notes/?id=160951364][color=black][b]andrecampos09[/b][/color][/url][/size]</v>
      </c>
    </row>
    <row r="62" spans="1:18" x14ac:dyDescent="0.15">
      <c r="A62" s="36">
        <v>185</v>
      </c>
      <c r="B62" s="25" t="s">
        <v>401</v>
      </c>
      <c r="C62" s="1">
        <v>136340</v>
      </c>
      <c r="D62" s="21" t="s">
        <v>402</v>
      </c>
      <c r="E62" s="36">
        <v>133365</v>
      </c>
      <c r="F62" s="41" t="s">
        <v>10</v>
      </c>
      <c r="G62" s="36">
        <v>160684085</v>
      </c>
      <c r="I62" s="2" t="s">
        <v>8</v>
      </c>
      <c r="J62" s="15">
        <f t="shared" si="5"/>
        <v>61</v>
      </c>
      <c r="K62" s="12" t="str">
        <f>IF(AND($A62&lt;&gt;"",$C62&lt;&gt;""),CONCATENATE("[size=85][b]",IF(LEN(A62)&lt;3,CONCATENATE("[color=",Definicoes_Instrucoes!$B$5,"]",MID("000",1,3-LEN(A62)),"[/color]"),""),"[color=",Definicoes_Instrucoes!$B$1,"]",A62,"[/color]",IF(A62=1,CONCATENATE(" parceiro","[color=",Definicoes_Instrucoes!$B$5,"]","s","[/color]")," parceiros")," de hit, nota nº ",IF(LEN(C62)&lt;6,CONCATENATE("[color=",Definicoes_Instrucoes!$B$5,"]",MID("000000",1,6-LEN(C62)),"[/color]"),""),"[color=",Definicoes_Instrucoes!$B$2,"]",C62,"[/color]","[/b]"),"")</f>
        <v>[size=85][b][color=red]185[/color] parceiros de hit, nota nº [color=black]136340[/color][/b]</v>
      </c>
      <c r="L62" s="12" t="str">
        <f t="shared" si="0"/>
        <v xml:space="preserve"> - </v>
      </c>
      <c r="M62" s="23" t="str">
        <f>IF($B62&lt;&gt;"",CONCATENATE(" [b]","[color=",Definicoes_Instrucoes!$B$3,"]",$B62,"[/color]","[/b]"),"")</f>
        <v xml:space="preserve"> [b][color=#005188]2016-01-23[/color][/b]</v>
      </c>
      <c r="N62" s="12" t="str">
        <f t="shared" si="1"/>
        <v xml:space="preserve"> - :flag-pt:</v>
      </c>
      <c r="O62" s="12" t="str">
        <f t="shared" si="2"/>
        <v xml:space="preserve"> [url=https://pt.eurobilltracker.com/notes/?id=160684085][color=black][b]laore[/b][/color][/url]</v>
      </c>
      <c r="P62" s="15" t="str">
        <f>IF($H62&lt;&gt;"",CONCATENATE(" – [color=",Definicoes_Instrucoes!$B$4,"]",$H62,"[/color]"),"")</f>
        <v/>
      </c>
      <c r="Q62" s="15" t="str">
        <f t="shared" si="3"/>
        <v>[/size]</v>
      </c>
      <c r="R62" s="20" t="str">
        <f t="shared" si="4"/>
        <v>[size=85][b][color=red]185[/color] parceiros de hit, nota nº [color=black]136340[/color][/b] -  [b][color=#005188]2016-01-23[/color][/b] - :flag-pt: [url=https://pt.eurobilltracker.com/notes/?id=160684085][color=black][b]laore[/b][/color][/url][/size]</v>
      </c>
    </row>
    <row r="63" spans="1:18" x14ac:dyDescent="0.15">
      <c r="A63" s="36">
        <v>184</v>
      </c>
      <c r="B63" s="25" t="s">
        <v>399</v>
      </c>
      <c r="C63" s="1">
        <v>114445</v>
      </c>
      <c r="D63" s="21" t="s">
        <v>400</v>
      </c>
      <c r="E63" s="36">
        <v>125655</v>
      </c>
      <c r="F63" s="41" t="s">
        <v>10</v>
      </c>
      <c r="G63" s="36">
        <v>144870253</v>
      </c>
      <c r="I63" s="2" t="s">
        <v>8</v>
      </c>
      <c r="J63" s="15">
        <f t="shared" si="5"/>
        <v>62</v>
      </c>
      <c r="K63" s="12" t="str">
        <f>IF(AND($A63&lt;&gt;"",$C63&lt;&gt;""),CONCATENATE("[size=85][b]",IF(LEN(A63)&lt;3,CONCATENATE("[color=",Definicoes_Instrucoes!$B$5,"]",MID("000",1,3-LEN(A63)),"[/color]"),""),"[color=",Definicoes_Instrucoes!$B$1,"]",A63,"[/color]",IF(A63=1,CONCATENATE(" parceiro","[color=",Definicoes_Instrucoes!$B$5,"]","s","[/color]")," parceiros")," de hit, nota nº ",IF(LEN(C63)&lt;6,CONCATENATE("[color=",Definicoes_Instrucoes!$B$5,"]",MID("000000",1,6-LEN(C63)),"[/color]"),""),"[color=",Definicoes_Instrucoes!$B$2,"]",C63,"[/color]","[/b]"),"")</f>
        <v>[size=85][b][color=red]184[/color] parceiros de hit, nota nº [color=black]114445[/color][/b]</v>
      </c>
      <c r="L63" s="12" t="str">
        <f t="shared" si="0"/>
        <v xml:space="preserve"> - </v>
      </c>
      <c r="M63" s="23" t="str">
        <f>IF($B63&lt;&gt;"",CONCATENATE(" [b]","[color=",Definicoes_Instrucoes!$B$3,"]",$B63,"[/color]","[/b]"),"")</f>
        <v xml:space="preserve"> [b][color=#005188]2016-01-21[/color][/b]</v>
      </c>
      <c r="N63" s="12" t="str">
        <f t="shared" si="1"/>
        <v xml:space="preserve"> - :flag-pt:</v>
      </c>
      <c r="O63" s="12" t="str">
        <f t="shared" si="2"/>
        <v xml:space="preserve"> [url=https://pt.eurobilltracker.com/notes/?id=144870253][color=black][b]Barbatov[/b][/color][/url]</v>
      </c>
      <c r="P63" s="15" t="str">
        <f>IF($H63&lt;&gt;"",CONCATENATE(" – [color=",Definicoes_Instrucoes!$B$4,"]",$H63,"[/color]"),"")</f>
        <v/>
      </c>
      <c r="Q63" s="15" t="str">
        <f t="shared" si="3"/>
        <v>[/size]</v>
      </c>
      <c r="R63" s="20" t="str">
        <f t="shared" si="4"/>
        <v>[size=85][b][color=red]184[/color] parceiros de hit, nota nº [color=black]114445[/color][/b] -  [b][color=#005188]2016-01-21[/color][/b] - :flag-pt: [url=https://pt.eurobilltracker.com/notes/?id=144870253][color=black][b]Barbatov[/b][/color][/url][/size]</v>
      </c>
    </row>
    <row r="64" spans="1:18" x14ac:dyDescent="0.15">
      <c r="A64" s="36">
        <v>183</v>
      </c>
      <c r="B64" s="25" t="s">
        <v>397</v>
      </c>
      <c r="C64" s="1">
        <v>135770</v>
      </c>
      <c r="D64" s="21" t="s">
        <v>398</v>
      </c>
      <c r="E64" s="36">
        <v>138802</v>
      </c>
      <c r="F64" s="42" t="s">
        <v>302</v>
      </c>
      <c r="G64" s="36">
        <v>160212675</v>
      </c>
      <c r="I64" s="2" t="s">
        <v>8</v>
      </c>
      <c r="J64" s="15">
        <f t="shared" si="5"/>
        <v>63</v>
      </c>
      <c r="K64" s="12" t="str">
        <f>IF(AND($A64&lt;&gt;"",$C64&lt;&gt;""),CONCATENATE("[size=85][b]",IF(LEN(A64)&lt;3,CONCATENATE("[color=",Definicoes_Instrucoes!$B$5,"]",MID("000",1,3-LEN(A64)),"[/color]"),""),"[color=",Definicoes_Instrucoes!$B$1,"]",A64,"[/color]",IF(A64=1,CONCATENATE(" parceiro","[color=",Definicoes_Instrucoes!$B$5,"]","s","[/color]")," parceiros")," de hit, nota nº ",IF(LEN(C64)&lt;6,CONCATENATE("[color=",Definicoes_Instrucoes!$B$5,"]",MID("000000",1,6-LEN(C64)),"[/color]"),""),"[color=",Definicoes_Instrucoes!$B$2,"]",C64,"[/color]","[/b]"),"")</f>
        <v>[size=85][b][color=red]183[/color] parceiros de hit, nota nº [color=black]135770[/color][/b]</v>
      </c>
      <c r="L64" s="12" t="str">
        <f t="shared" si="0"/>
        <v xml:space="preserve"> - </v>
      </c>
      <c r="M64" s="23" t="str">
        <f>IF($B64&lt;&gt;"",CONCATENATE(" [b]","[color=",Definicoes_Instrucoes!$B$3,"]",$B64,"[/color]","[/b]"),"")</f>
        <v xml:space="preserve"> [b][color=#005188]2016-01-09[/color][/b]</v>
      </c>
      <c r="N64" s="12" t="str">
        <f t="shared" si="1"/>
        <v xml:space="preserve"> - :flag-be:</v>
      </c>
      <c r="O64" s="12" t="str">
        <f t="shared" si="2"/>
        <v xml:space="preserve"> [url=https://pt.eurobilltracker.com/notes/?id=160212675][color=black][b]eurobillfinder[/b][/color][/url]</v>
      </c>
      <c r="P64" s="15" t="str">
        <f>IF($H64&lt;&gt;"",CONCATENATE(" – [color=",Definicoes_Instrucoes!$B$4,"]",$H64,"[/color]"),"")</f>
        <v/>
      </c>
      <c r="Q64" s="15" t="str">
        <f t="shared" si="3"/>
        <v>[/size]</v>
      </c>
      <c r="R64" s="20" t="str">
        <f t="shared" si="4"/>
        <v>[size=85][b][color=red]183[/color] parceiros de hit, nota nº [color=black]135770[/color][/b] -  [b][color=#005188]2016-01-09[/color][/b] - :flag-be: [url=https://pt.eurobilltracker.com/notes/?id=160212675][color=black][b]eurobillfinder[/b][/color][/url][/size]</v>
      </c>
    </row>
    <row r="65" spans="1:18" x14ac:dyDescent="0.15">
      <c r="A65" s="36">
        <v>182</v>
      </c>
      <c r="B65" s="25" t="s">
        <v>395</v>
      </c>
      <c r="C65" s="1">
        <v>130343</v>
      </c>
      <c r="D65" s="21" t="s">
        <v>396</v>
      </c>
      <c r="E65" s="36">
        <v>135316</v>
      </c>
      <c r="F65" s="41" t="s">
        <v>10</v>
      </c>
      <c r="G65" s="36">
        <v>156241155</v>
      </c>
      <c r="I65" s="2" t="s">
        <v>8</v>
      </c>
      <c r="J65" s="15">
        <f t="shared" si="5"/>
        <v>64</v>
      </c>
      <c r="K65" s="12" t="str">
        <f>IF(AND($A65&lt;&gt;"",$C65&lt;&gt;""),CONCATENATE("[size=85][b]",IF(LEN(A65)&lt;3,CONCATENATE("[color=",Definicoes_Instrucoes!$B$5,"]",MID("000",1,3-LEN(A65)),"[/color]"),""),"[color=",Definicoes_Instrucoes!$B$1,"]",A65,"[/color]",IF(A65=1,CONCATENATE(" parceiro","[color=",Definicoes_Instrucoes!$B$5,"]","s","[/color]")," parceiros")," de hit, nota nº ",IF(LEN(C65)&lt;6,CONCATENATE("[color=",Definicoes_Instrucoes!$B$5,"]",MID("000000",1,6-LEN(C65)),"[/color]"),""),"[color=",Definicoes_Instrucoes!$B$2,"]",C65,"[/color]","[/b]"),"")</f>
        <v>[size=85][b][color=red]182[/color] parceiros de hit, nota nº [color=black]130343[/color][/b]</v>
      </c>
      <c r="L65" s="12" t="str">
        <f t="shared" si="0"/>
        <v xml:space="preserve"> - </v>
      </c>
      <c r="M65" s="23" t="str">
        <f>IF($B65&lt;&gt;"",CONCATENATE(" [b]","[color=",Definicoes_Instrucoes!$B$3,"]",$B65,"[/color]","[/b]"),"")</f>
        <v xml:space="preserve"> [b][color=#005188]2015-09-17[/color][/b]</v>
      </c>
      <c r="N65" s="12" t="str">
        <f t="shared" si="1"/>
        <v xml:space="preserve"> - :flag-pt:</v>
      </c>
      <c r="O65" s="12" t="str">
        <f t="shared" si="2"/>
        <v xml:space="preserve"> [url=https://pt.eurobilltracker.com/notes/?id=156241155][color=black][b]P28[/b][/color][/url]</v>
      </c>
      <c r="P65" s="15" t="str">
        <f>IF($H65&lt;&gt;"",CONCATENATE(" – [color=",Definicoes_Instrucoes!$B$4,"]",$H65,"[/color]"),"")</f>
        <v/>
      </c>
      <c r="Q65" s="15" t="str">
        <f t="shared" si="3"/>
        <v>[/size]</v>
      </c>
      <c r="R65" s="20" t="str">
        <f t="shared" si="4"/>
        <v>[size=85][b][color=red]182[/color] parceiros de hit, nota nº [color=black]130343[/color][/b] -  [b][color=#005188]2015-09-17[/color][/b] - :flag-pt: [url=https://pt.eurobilltracker.com/notes/?id=156241155][color=black][b]P28[/b][/color][/url][/size]</v>
      </c>
    </row>
    <row r="66" spans="1:18" x14ac:dyDescent="0.15">
      <c r="A66" s="36">
        <v>181</v>
      </c>
      <c r="B66" s="25" t="s">
        <v>393</v>
      </c>
      <c r="C66" s="1">
        <v>129485</v>
      </c>
      <c r="D66" s="21" t="s">
        <v>394</v>
      </c>
      <c r="E66" s="36">
        <v>151575</v>
      </c>
      <c r="F66" s="41" t="s">
        <v>10</v>
      </c>
      <c r="G66" s="36">
        <v>156032003</v>
      </c>
      <c r="I66" s="2" t="s">
        <v>8</v>
      </c>
      <c r="J66" s="15">
        <f t="shared" si="5"/>
        <v>65</v>
      </c>
      <c r="K66" s="12" t="str">
        <f>IF(AND($A66&lt;&gt;"",$C66&lt;&gt;""),CONCATENATE("[size=85][b]",IF(LEN(A66)&lt;3,CONCATENATE("[color=",Definicoes_Instrucoes!$B$5,"]",MID("000",1,3-LEN(A66)),"[/color]"),""),"[color=",Definicoes_Instrucoes!$B$1,"]",A66,"[/color]",IF(A66=1,CONCATENATE(" parceiro","[color=",Definicoes_Instrucoes!$B$5,"]","s","[/color]")," parceiros")," de hit, nota nº ",IF(LEN(C66)&lt;6,CONCATENATE("[color=",Definicoes_Instrucoes!$B$5,"]",MID("000000",1,6-LEN(C66)),"[/color]"),""),"[color=",Definicoes_Instrucoes!$B$2,"]",C66,"[/color]","[/b]"),"")</f>
        <v>[size=85][b][color=red]181[/color] parceiros de hit, nota nº [color=black]129485[/color][/b]</v>
      </c>
      <c r="L66" s="12" t="str">
        <f t="shared" ref="L66:L100" si="6">IF($B66&lt;&gt;""," - ","")</f>
        <v xml:space="preserve"> - </v>
      </c>
      <c r="M66" s="23" t="str">
        <f>IF($B66&lt;&gt;"",CONCATENATE(" [b]","[color=",Definicoes_Instrucoes!$B$3,"]",$B66,"[/color]","[/b]"),"")</f>
        <v xml:space="preserve"> [b][color=#005188]2015-09-11[/color][/b]</v>
      </c>
      <c r="N66" s="12" t="str">
        <f t="shared" ref="N66:N100" si="7">IF($F66&lt;&gt;"",CONCATENATE(" - ",$F66),"")</f>
        <v xml:space="preserve"> - :flag-pt:</v>
      </c>
      <c r="O66" s="12" t="str">
        <f t="shared" ref="O66:O100" si="8">IF(AND($D66&lt;&gt;"",$G66&lt;&gt;"",$I66&lt;&gt;""),CONCATENATE(" ",IF($G66&lt;&gt;"",CONCATENATE("[url=https://pt.eurobilltracker.com/notes/?id=",$G66,"]"),""),"[color=",$I66,"][b]",$D66,"[/b][/color]",IF($G66&lt;&gt;"","[/url]","")),"")</f>
        <v xml:space="preserve"> [url=https://pt.eurobilltracker.com/notes/?id=156032003][color=black][b]jose augusto[/b][/color][/url]</v>
      </c>
      <c r="P66" s="15" t="str">
        <f>IF($H66&lt;&gt;"",CONCATENATE(" – [color=",Definicoes_Instrucoes!$B$4,"]",$H66,"[/color]"),"")</f>
        <v/>
      </c>
      <c r="Q66" s="15" t="str">
        <f t="shared" ref="Q66:Q100" si="9">IF($B66&lt;&gt;"","[/size]","")</f>
        <v>[/size]</v>
      </c>
      <c r="R66" s="20" t="str">
        <f t="shared" ref="R66:R100" si="10">IF(AND($A66&lt;&gt;"",$B66&lt;&gt;"",$C66&lt;&gt;"",$D66&lt;&gt;"",$F66&lt;&gt;"",$G66&lt;&gt;"",$I66&lt;&gt;""),CONCATENATE(K66,L66,M66,N66,O66,P66,Q66),"")</f>
        <v>[size=85][b][color=red]181[/color] parceiros de hit, nota nº [color=black]129485[/color][/b] -  [b][color=#005188]2015-09-11[/color][/b] - :flag-pt: [url=https://pt.eurobilltracker.com/notes/?id=156032003][color=black][b]jose augusto[/b][/color][/url][/size]</v>
      </c>
    </row>
    <row r="67" spans="1:18" x14ac:dyDescent="0.15">
      <c r="A67" s="36">
        <v>180</v>
      </c>
      <c r="B67" s="25" t="s">
        <v>391</v>
      </c>
      <c r="C67" s="1">
        <v>128105</v>
      </c>
      <c r="D67" s="21" t="s">
        <v>392</v>
      </c>
      <c r="E67" s="36">
        <v>2303</v>
      </c>
      <c r="F67" s="42" t="s">
        <v>302</v>
      </c>
      <c r="G67" s="36">
        <v>154284425</v>
      </c>
      <c r="I67" s="2" t="s">
        <v>8</v>
      </c>
      <c r="J67" s="15">
        <f t="shared" ref="J67:J130" si="11">ROW()-1</f>
        <v>66</v>
      </c>
      <c r="K67" s="12" t="str">
        <f>IF(AND($A67&lt;&gt;"",$C67&lt;&gt;""),CONCATENATE("[size=85][b]",IF(LEN(A67)&lt;3,CONCATENATE("[color=",Definicoes_Instrucoes!$B$5,"]",MID("000",1,3-LEN(A67)),"[/color]"),""),"[color=",Definicoes_Instrucoes!$B$1,"]",A67,"[/color]",IF(A67=1,CONCATENATE(" parceiro","[color=",Definicoes_Instrucoes!$B$5,"]","s","[/color]")," parceiros")," de hit, nota nº ",IF(LEN(C67)&lt;6,CONCATENATE("[color=",Definicoes_Instrucoes!$B$5,"]",MID("000000",1,6-LEN(C67)),"[/color]"),""),"[color=",Definicoes_Instrucoes!$B$2,"]",C67,"[/color]","[/b]"),"")</f>
        <v>[size=85][b][color=red]180[/color] parceiros de hit, nota nº [color=black]128105[/color][/b]</v>
      </c>
      <c r="L67" s="12" t="str">
        <f t="shared" si="6"/>
        <v xml:space="preserve"> - </v>
      </c>
      <c r="M67" s="23" t="str">
        <f>IF($B67&lt;&gt;"",CONCATENATE(" [b]","[color=",Definicoes_Instrucoes!$B$3,"]",$B67,"[/color]","[/b]"),"")</f>
        <v xml:space="preserve"> [b][color=#005188]2015-07-22[/color][/b]</v>
      </c>
      <c r="N67" s="12" t="str">
        <f t="shared" si="7"/>
        <v xml:space="preserve"> - :flag-be:</v>
      </c>
      <c r="O67" s="12" t="str">
        <f t="shared" si="8"/>
        <v xml:space="preserve"> [url=https://pt.eurobilltracker.com/notes/?id=154284425][color=black][b]Steda[/b][/color][/url]</v>
      </c>
      <c r="P67" s="15" t="str">
        <f>IF($H67&lt;&gt;"",CONCATENATE(" – [color=",Definicoes_Instrucoes!$B$4,"]",$H67,"[/color]"),"")</f>
        <v/>
      </c>
      <c r="Q67" s="15" t="str">
        <f t="shared" si="9"/>
        <v>[/size]</v>
      </c>
      <c r="R67" s="20" t="str">
        <f t="shared" si="10"/>
        <v>[size=85][b][color=red]180[/color] parceiros de hit, nota nº [color=black]128105[/color][/b] -  [b][color=#005188]2015-07-22[/color][/b] - :flag-be: [url=https://pt.eurobilltracker.com/notes/?id=154284425][color=black][b]Steda[/b][/color][/url][/size]</v>
      </c>
    </row>
    <row r="68" spans="1:18" x14ac:dyDescent="0.15">
      <c r="A68" s="36">
        <v>179</v>
      </c>
      <c r="B68" s="25" t="s">
        <v>389</v>
      </c>
      <c r="C68" s="1">
        <v>128000</v>
      </c>
      <c r="D68" s="21" t="s">
        <v>390</v>
      </c>
      <c r="E68" s="36">
        <v>135148</v>
      </c>
      <c r="F68" s="41" t="s">
        <v>10</v>
      </c>
      <c r="G68" s="36">
        <v>154155645</v>
      </c>
      <c r="I68" s="2" t="s">
        <v>8</v>
      </c>
      <c r="J68" s="15">
        <f t="shared" si="11"/>
        <v>67</v>
      </c>
      <c r="K68" s="12" t="str">
        <f>IF(AND($A68&lt;&gt;"",$C68&lt;&gt;""),CONCATENATE("[size=85][b]",IF(LEN(A68)&lt;3,CONCATENATE("[color=",Definicoes_Instrucoes!$B$5,"]",MID("000",1,3-LEN(A68)),"[/color]"),""),"[color=",Definicoes_Instrucoes!$B$1,"]",A68,"[/color]",IF(A68=1,CONCATENATE(" parceiro","[color=",Definicoes_Instrucoes!$B$5,"]","s","[/color]")," parceiros")," de hit, nota nº ",IF(LEN(C68)&lt;6,CONCATENATE("[color=",Definicoes_Instrucoes!$B$5,"]",MID("000000",1,6-LEN(C68)),"[/color]"),""),"[color=",Definicoes_Instrucoes!$B$2,"]",C68,"[/color]","[/b]"),"")</f>
        <v>[size=85][b][color=red]179[/color] parceiros de hit, nota nº [color=black]128000[/color][/b]</v>
      </c>
      <c r="L68" s="12" t="str">
        <f t="shared" si="6"/>
        <v xml:space="preserve"> - </v>
      </c>
      <c r="M68" s="23" t="str">
        <f>IF($B68&lt;&gt;"",CONCATENATE(" [b]","[color=",Definicoes_Instrucoes!$B$3,"]",$B68,"[/color]","[/b]"),"")</f>
        <v xml:space="preserve"> [b][color=#005188]2015-07-18[/color][/b]</v>
      </c>
      <c r="N68" s="12" t="str">
        <f t="shared" si="7"/>
        <v xml:space="preserve"> - :flag-pt:</v>
      </c>
      <c r="O68" s="12" t="str">
        <f t="shared" si="8"/>
        <v xml:space="preserve"> [url=https://pt.eurobilltracker.com/notes/?id=154155645][color=black][b]leunamiur[/b][/color][/url]</v>
      </c>
      <c r="P68" s="15" t="str">
        <f>IF($H68&lt;&gt;"",CONCATENATE(" – [color=",Definicoes_Instrucoes!$B$4,"]",$H68,"[/color]"),"")</f>
        <v/>
      </c>
      <c r="Q68" s="15" t="str">
        <f t="shared" si="9"/>
        <v>[/size]</v>
      </c>
      <c r="R68" s="20" t="str">
        <f t="shared" si="10"/>
        <v>[size=85][b][color=red]179[/color] parceiros de hit, nota nº [color=black]128000[/color][/b] -  [b][color=#005188]2015-07-18[/color][/b] - :flag-pt: [url=https://pt.eurobilltracker.com/notes/?id=154155645][color=black][b]leunamiur[/b][/color][/url][/size]</v>
      </c>
    </row>
    <row r="69" spans="1:18" x14ac:dyDescent="0.15">
      <c r="A69" s="36">
        <v>178</v>
      </c>
      <c r="B69" s="25" t="s">
        <v>387</v>
      </c>
      <c r="C69" s="1">
        <v>127864</v>
      </c>
      <c r="D69" s="21" t="s">
        <v>388</v>
      </c>
      <c r="E69" s="36">
        <v>172802</v>
      </c>
      <c r="F69" s="41" t="s">
        <v>10</v>
      </c>
      <c r="G69" s="36">
        <v>154080624</v>
      </c>
      <c r="I69" s="2" t="s">
        <v>8</v>
      </c>
      <c r="J69" s="15">
        <f t="shared" si="11"/>
        <v>68</v>
      </c>
      <c r="K69" s="12" t="str">
        <f>IF(AND($A69&lt;&gt;"",$C69&lt;&gt;""),CONCATENATE("[size=85][b]",IF(LEN(A69)&lt;3,CONCATENATE("[color=",Definicoes_Instrucoes!$B$5,"]",MID("000",1,3-LEN(A69)),"[/color]"),""),"[color=",Definicoes_Instrucoes!$B$1,"]",A69,"[/color]",IF(A69=1,CONCATENATE(" parceiro","[color=",Definicoes_Instrucoes!$B$5,"]","s","[/color]")," parceiros")," de hit, nota nº ",IF(LEN(C69)&lt;6,CONCATENATE("[color=",Definicoes_Instrucoes!$B$5,"]",MID("000000",1,6-LEN(C69)),"[/color]"),""),"[color=",Definicoes_Instrucoes!$B$2,"]",C69,"[/color]","[/b]"),"")</f>
        <v>[size=85][b][color=red]178[/color] parceiros de hit, nota nº [color=black]127864[/color][/b]</v>
      </c>
      <c r="L69" s="12" t="str">
        <f t="shared" si="6"/>
        <v xml:space="preserve"> - </v>
      </c>
      <c r="M69" s="23" t="str">
        <f>IF($B69&lt;&gt;"",CONCATENATE(" [b]","[color=",Definicoes_Instrucoes!$B$3,"]",$B69,"[/color]","[/b]"),"")</f>
        <v xml:space="preserve"> [b][color=#005188]2015-07-16[/color][/b]</v>
      </c>
      <c r="N69" s="12" t="str">
        <f t="shared" si="7"/>
        <v xml:space="preserve"> - :flag-pt:</v>
      </c>
      <c r="O69" s="12" t="str">
        <f t="shared" si="8"/>
        <v xml:space="preserve"> [url=https://pt.eurobilltracker.com/notes/?id=154080624][color=black][b]Jocasi[/b][/color][/url]</v>
      </c>
      <c r="P69" s="15" t="str">
        <f>IF($H69&lt;&gt;"",CONCATENATE(" – [color=",Definicoes_Instrucoes!$B$4,"]",$H69,"[/color]"),"")</f>
        <v/>
      </c>
      <c r="Q69" s="15" t="str">
        <f t="shared" si="9"/>
        <v>[/size]</v>
      </c>
      <c r="R69" s="20" t="str">
        <f t="shared" si="10"/>
        <v>[size=85][b][color=red]178[/color] parceiros de hit, nota nº [color=black]127864[/color][/b] -  [b][color=#005188]2015-07-16[/color][/b] - :flag-pt: [url=https://pt.eurobilltracker.com/notes/?id=154080624][color=black][b]Jocasi[/b][/color][/url][/size]</v>
      </c>
    </row>
    <row r="70" spans="1:18" x14ac:dyDescent="0.15">
      <c r="A70" s="36">
        <v>177</v>
      </c>
      <c r="B70" s="25" t="s">
        <v>385</v>
      </c>
      <c r="C70" s="1">
        <v>127174</v>
      </c>
      <c r="D70" s="21" t="s">
        <v>386</v>
      </c>
      <c r="E70" s="36">
        <v>110850</v>
      </c>
      <c r="F70" s="41" t="s">
        <v>10</v>
      </c>
      <c r="G70" s="36">
        <v>153648501</v>
      </c>
      <c r="I70" s="2" t="s">
        <v>8</v>
      </c>
      <c r="J70" s="15">
        <f t="shared" si="11"/>
        <v>69</v>
      </c>
      <c r="K70" s="12" t="str">
        <f>IF(AND($A70&lt;&gt;"",$C70&lt;&gt;""),CONCATENATE("[size=85][b]",IF(LEN(A70)&lt;3,CONCATENATE("[color=",Definicoes_Instrucoes!$B$5,"]",MID("000",1,3-LEN(A70)),"[/color]"),""),"[color=",Definicoes_Instrucoes!$B$1,"]",A70,"[/color]",IF(A70=1,CONCATENATE(" parceiro","[color=",Definicoes_Instrucoes!$B$5,"]","s","[/color]")," parceiros")," de hit, nota nº ",IF(LEN(C70)&lt;6,CONCATENATE("[color=",Definicoes_Instrucoes!$B$5,"]",MID("000000",1,6-LEN(C70)),"[/color]"),""),"[color=",Definicoes_Instrucoes!$B$2,"]",C70,"[/color]","[/b]"),"")</f>
        <v>[size=85][b][color=red]177[/color] parceiros de hit, nota nº [color=black]127174[/color][/b]</v>
      </c>
      <c r="L70" s="12" t="str">
        <f t="shared" si="6"/>
        <v xml:space="preserve"> - </v>
      </c>
      <c r="M70" s="23" t="str">
        <f>IF($B70&lt;&gt;"",CONCATENATE(" [b]","[color=",Definicoes_Instrucoes!$B$3,"]",$B70,"[/color]","[/b]"),"")</f>
        <v xml:space="preserve"> [b][color=#005188]2015-07-03[/color][/b]</v>
      </c>
      <c r="N70" s="12" t="str">
        <f t="shared" si="7"/>
        <v xml:space="preserve"> - :flag-pt:</v>
      </c>
      <c r="O70" s="12" t="str">
        <f t="shared" si="8"/>
        <v xml:space="preserve"> [url=https://pt.eurobilltracker.com/notes/?id=153648501][color=black][b]pinetree[/b][/color][/url]</v>
      </c>
      <c r="P70" s="15" t="str">
        <f>IF($H70&lt;&gt;"",CONCATENATE(" – [color=",Definicoes_Instrucoes!$B$4,"]",$H70,"[/color]"),"")</f>
        <v/>
      </c>
      <c r="Q70" s="15" t="str">
        <f t="shared" si="9"/>
        <v>[/size]</v>
      </c>
      <c r="R70" s="20" t="str">
        <f t="shared" si="10"/>
        <v>[size=85][b][color=red]177[/color] parceiros de hit, nota nº [color=black]127174[/color][/b] -  [b][color=#005188]2015-07-03[/color][/b] - :flag-pt: [url=https://pt.eurobilltracker.com/notes/?id=153648501][color=black][b]pinetree[/b][/color][/url][/size]</v>
      </c>
    </row>
    <row r="71" spans="1:18" x14ac:dyDescent="0.15">
      <c r="A71" s="36">
        <v>176</v>
      </c>
      <c r="B71" s="25" t="s">
        <v>383</v>
      </c>
      <c r="C71" s="1">
        <v>125969</v>
      </c>
      <c r="D71" s="21" t="s">
        <v>384</v>
      </c>
      <c r="E71" s="36">
        <v>134770</v>
      </c>
      <c r="F71" s="41" t="s">
        <v>10</v>
      </c>
      <c r="G71" s="36">
        <v>153049199</v>
      </c>
      <c r="I71" s="2" t="s">
        <v>8</v>
      </c>
      <c r="J71" s="15">
        <f t="shared" si="11"/>
        <v>70</v>
      </c>
      <c r="K71" s="12" t="str">
        <f>IF(AND($A71&lt;&gt;"",$C71&lt;&gt;""),CONCATENATE("[size=85][b]",IF(LEN(A71)&lt;3,CONCATENATE("[color=",Definicoes_Instrucoes!$B$5,"]",MID("000",1,3-LEN(A71)),"[/color]"),""),"[color=",Definicoes_Instrucoes!$B$1,"]",A71,"[/color]",IF(A71=1,CONCATENATE(" parceiro","[color=",Definicoes_Instrucoes!$B$5,"]","s","[/color]")," parceiros")," de hit, nota nº ",IF(LEN(C71)&lt;6,CONCATENATE("[color=",Definicoes_Instrucoes!$B$5,"]",MID("000000",1,6-LEN(C71)),"[/color]"),""),"[color=",Definicoes_Instrucoes!$B$2,"]",C71,"[/color]","[/b]"),"")</f>
        <v>[size=85][b][color=red]176[/color] parceiros de hit, nota nº [color=black]125969[/color][/b]</v>
      </c>
      <c r="L71" s="12" t="str">
        <f t="shared" si="6"/>
        <v xml:space="preserve"> - </v>
      </c>
      <c r="M71" s="23" t="str">
        <f>IF($B71&lt;&gt;"",CONCATENATE(" [b]","[color=",Definicoes_Instrucoes!$B$3,"]",$B71,"[/color]","[/b]"),"")</f>
        <v xml:space="preserve"> [b][color=#005188]2015-06-15[/color][/b]</v>
      </c>
      <c r="N71" s="12" t="str">
        <f t="shared" si="7"/>
        <v xml:space="preserve"> - :flag-pt:</v>
      </c>
      <c r="O71" s="12" t="str">
        <f t="shared" si="8"/>
        <v xml:space="preserve"> [url=https://pt.eurobilltracker.com/notes/?id=153049199][color=black][b]elisabetecastro[/b][/color][/url]</v>
      </c>
      <c r="P71" s="15" t="str">
        <f>IF($H71&lt;&gt;"",CONCATENATE(" – [color=",Definicoes_Instrucoes!$B$4,"]",$H71,"[/color]"),"")</f>
        <v/>
      </c>
      <c r="Q71" s="15" t="str">
        <f t="shared" si="9"/>
        <v>[/size]</v>
      </c>
      <c r="R71" s="20" t="str">
        <f t="shared" si="10"/>
        <v>[size=85][b][color=red]176[/color] parceiros de hit, nota nº [color=black]125969[/color][/b] -  [b][color=#005188]2015-06-15[/color][/b] - :flag-pt: [url=https://pt.eurobilltracker.com/notes/?id=153049199][color=black][b]elisabetecastro[/b][/color][/url][/size]</v>
      </c>
    </row>
    <row r="72" spans="1:18" x14ac:dyDescent="0.15">
      <c r="A72" s="36">
        <v>175</v>
      </c>
      <c r="B72" s="25" t="s">
        <v>381</v>
      </c>
      <c r="C72" s="1">
        <v>125365</v>
      </c>
      <c r="D72" s="21" t="s">
        <v>382</v>
      </c>
      <c r="E72" s="36">
        <v>72753</v>
      </c>
      <c r="F72" s="41" t="s">
        <v>10</v>
      </c>
      <c r="G72" s="36">
        <v>152740000</v>
      </c>
      <c r="I72" s="2" t="s">
        <v>8</v>
      </c>
      <c r="J72" s="15">
        <f t="shared" si="11"/>
        <v>71</v>
      </c>
      <c r="K72" s="12" t="str">
        <f>IF(AND($A72&lt;&gt;"",$C72&lt;&gt;""),CONCATENATE("[size=85][b]",IF(LEN(A72)&lt;3,CONCATENATE("[color=",Definicoes_Instrucoes!$B$5,"]",MID("000",1,3-LEN(A72)),"[/color]"),""),"[color=",Definicoes_Instrucoes!$B$1,"]",A72,"[/color]",IF(A72=1,CONCATENATE(" parceiro","[color=",Definicoes_Instrucoes!$B$5,"]","s","[/color]")," parceiros")," de hit, nota nº ",IF(LEN(C72)&lt;6,CONCATENATE("[color=",Definicoes_Instrucoes!$B$5,"]",MID("000000",1,6-LEN(C72)),"[/color]"),""),"[color=",Definicoes_Instrucoes!$B$2,"]",C72,"[/color]","[/b]"),"")</f>
        <v>[size=85][b][color=red]175[/color] parceiros de hit, nota nº [color=black]125365[/color][/b]</v>
      </c>
      <c r="L72" s="12" t="str">
        <f t="shared" si="6"/>
        <v xml:space="preserve"> - </v>
      </c>
      <c r="M72" s="23" t="str">
        <f>IF($B72&lt;&gt;"",CONCATENATE(" [b]","[color=",Definicoes_Instrucoes!$B$3,"]",$B72,"[/color]","[/b]"),"")</f>
        <v xml:space="preserve"> [b][color=#005188]2015-06-06[/color][/b]</v>
      </c>
      <c r="N72" s="12" t="str">
        <f t="shared" si="7"/>
        <v xml:space="preserve"> - :flag-pt:</v>
      </c>
      <c r="O72" s="12" t="str">
        <f t="shared" si="8"/>
        <v xml:space="preserve"> [url=https://pt.eurobilltracker.com/notes/?id=152740000][color=black][b]José Matos[/b][/color][/url]</v>
      </c>
      <c r="P72" s="15" t="str">
        <f>IF($H72&lt;&gt;"",CONCATENATE(" – [color=",Definicoes_Instrucoes!$B$4,"]",$H72,"[/color]"),"")</f>
        <v/>
      </c>
      <c r="Q72" s="15" t="str">
        <f t="shared" si="9"/>
        <v>[/size]</v>
      </c>
      <c r="R72" s="20" t="str">
        <f t="shared" si="10"/>
        <v>[size=85][b][color=red]175[/color] parceiros de hit, nota nº [color=black]125365[/color][/b] -  [b][color=#005188]2015-06-06[/color][/b] - :flag-pt: [url=https://pt.eurobilltracker.com/notes/?id=152740000][color=black][b]José Matos[/b][/color][/url][/size]</v>
      </c>
    </row>
    <row r="73" spans="1:18" x14ac:dyDescent="0.15">
      <c r="A73" s="36">
        <v>174</v>
      </c>
      <c r="B73" s="25" t="s">
        <v>379</v>
      </c>
      <c r="C73" s="1">
        <v>125017</v>
      </c>
      <c r="D73" s="21" t="s">
        <v>380</v>
      </c>
      <c r="E73" s="36">
        <v>117567</v>
      </c>
      <c r="F73" s="41" t="s">
        <v>10</v>
      </c>
      <c r="G73" s="36">
        <v>152463432</v>
      </c>
      <c r="I73" s="2" t="s">
        <v>8</v>
      </c>
      <c r="J73" s="15">
        <f t="shared" si="11"/>
        <v>72</v>
      </c>
      <c r="K73" s="12" t="str">
        <f>IF(AND($A73&lt;&gt;"",$C73&lt;&gt;""),CONCATENATE("[size=85][b]",IF(LEN(A73)&lt;3,CONCATENATE("[color=",Definicoes_Instrucoes!$B$5,"]",MID("000",1,3-LEN(A73)),"[/color]"),""),"[color=",Definicoes_Instrucoes!$B$1,"]",A73,"[/color]",IF(A73=1,CONCATENATE(" parceiro","[color=",Definicoes_Instrucoes!$B$5,"]","s","[/color]")," parceiros")," de hit, nota nº ",IF(LEN(C73)&lt;6,CONCATENATE("[color=",Definicoes_Instrucoes!$B$5,"]",MID("000000",1,6-LEN(C73)),"[/color]"),""),"[color=",Definicoes_Instrucoes!$B$2,"]",C73,"[/color]","[/b]"),"")</f>
        <v>[size=85][b][color=red]174[/color] parceiros de hit, nota nº [color=black]125017[/color][/b]</v>
      </c>
      <c r="L73" s="12" t="str">
        <f t="shared" si="6"/>
        <v xml:space="preserve"> - </v>
      </c>
      <c r="M73" s="23" t="str">
        <f>IF($B73&lt;&gt;"",CONCATENATE(" [b]","[color=",Definicoes_Instrucoes!$B$3,"]",$B73,"[/color]","[/b]"),"")</f>
        <v xml:space="preserve"> [b][color=#005188]2015-05-29[/color][/b]</v>
      </c>
      <c r="N73" s="12" t="str">
        <f t="shared" si="7"/>
        <v xml:space="preserve"> - :flag-pt:</v>
      </c>
      <c r="O73" s="12" t="str">
        <f t="shared" si="8"/>
        <v xml:space="preserve"> [url=https://pt.eurobilltracker.com/notes/?id=152463432][color=black][b]kiko2543[/b][/color][/url]</v>
      </c>
      <c r="P73" s="15" t="str">
        <f>IF($H73&lt;&gt;"",CONCATENATE(" – [color=",Definicoes_Instrucoes!$B$4,"]",$H73,"[/color]"),"")</f>
        <v/>
      </c>
      <c r="Q73" s="15" t="str">
        <f t="shared" si="9"/>
        <v>[/size]</v>
      </c>
      <c r="R73" s="20" t="str">
        <f t="shared" si="10"/>
        <v>[size=85][b][color=red]174[/color] parceiros de hit, nota nº [color=black]125017[/color][/b] -  [b][color=#005188]2015-05-29[/color][/b] - :flag-pt: [url=https://pt.eurobilltracker.com/notes/?id=152463432][color=black][b]kiko2543[/b][/color][/url][/size]</v>
      </c>
    </row>
    <row r="74" spans="1:18" x14ac:dyDescent="0.15">
      <c r="A74" s="36">
        <v>173</v>
      </c>
      <c r="B74" s="25" t="s">
        <v>377</v>
      </c>
      <c r="C74" s="1">
        <v>108628</v>
      </c>
      <c r="D74" s="21" t="s">
        <v>378</v>
      </c>
      <c r="E74" s="36">
        <v>8086</v>
      </c>
      <c r="F74" s="41" t="s">
        <v>10</v>
      </c>
      <c r="G74" s="36">
        <v>139476526</v>
      </c>
      <c r="I74" s="2" t="s">
        <v>8</v>
      </c>
      <c r="J74" s="15">
        <f t="shared" si="11"/>
        <v>73</v>
      </c>
      <c r="K74" s="12" t="str">
        <f>IF(AND($A74&lt;&gt;"",$C74&lt;&gt;""),CONCATENATE("[size=85][b]",IF(LEN(A74)&lt;3,CONCATENATE("[color=",Definicoes_Instrucoes!$B$5,"]",MID("000",1,3-LEN(A74)),"[/color]"),""),"[color=",Definicoes_Instrucoes!$B$1,"]",A74,"[/color]",IF(A74=1,CONCATENATE(" parceiro","[color=",Definicoes_Instrucoes!$B$5,"]","s","[/color]")," parceiros")," de hit, nota nº ",IF(LEN(C74)&lt;6,CONCATENATE("[color=",Definicoes_Instrucoes!$B$5,"]",MID("000000",1,6-LEN(C74)),"[/color]"),""),"[color=",Definicoes_Instrucoes!$B$2,"]",C74,"[/color]","[/b]"),"")</f>
        <v>[size=85][b][color=red]173[/color] parceiros de hit, nota nº [color=black]108628[/color][/b]</v>
      </c>
      <c r="L74" s="12" t="str">
        <f t="shared" si="6"/>
        <v xml:space="preserve"> - </v>
      </c>
      <c r="M74" s="23" t="str">
        <f>IF($B74&lt;&gt;"",CONCATENATE(" [b]","[color=",Definicoes_Instrucoes!$B$3,"]",$B74,"[/color]","[/b]"),"")</f>
        <v xml:space="preserve"> [b][color=#005188]2015-05-26[/color][/b]</v>
      </c>
      <c r="N74" s="12" t="str">
        <f t="shared" si="7"/>
        <v xml:space="preserve"> - :flag-pt:</v>
      </c>
      <c r="O74" s="12" t="str">
        <f t="shared" si="8"/>
        <v xml:space="preserve"> [url=https://pt.eurobilltracker.com/notes/?id=139476526][color=black][b]Bartjan[/b][/color][/url]</v>
      </c>
      <c r="P74" s="15" t="str">
        <f>IF($H74&lt;&gt;"",CONCATENATE(" – [color=",Definicoes_Instrucoes!$B$4,"]",$H74,"[/color]"),"")</f>
        <v/>
      </c>
      <c r="Q74" s="15" t="str">
        <f t="shared" si="9"/>
        <v>[/size]</v>
      </c>
      <c r="R74" s="20" t="str">
        <f t="shared" si="10"/>
        <v>[size=85][b][color=red]173[/color] parceiros de hit, nota nº [color=black]108628[/color][/b] -  [b][color=#005188]2015-05-26[/color][/b] - :flag-pt: [url=https://pt.eurobilltracker.com/notes/?id=139476526][color=black][b]Bartjan[/b][/color][/url][/size]</v>
      </c>
    </row>
    <row r="75" spans="1:18" x14ac:dyDescent="0.15">
      <c r="A75" s="36">
        <v>172</v>
      </c>
      <c r="B75" s="25" t="s">
        <v>373</v>
      </c>
      <c r="C75" s="1">
        <v>124245</v>
      </c>
      <c r="D75" s="21" t="s">
        <v>376</v>
      </c>
      <c r="E75" s="36">
        <v>86574</v>
      </c>
      <c r="F75" s="42" t="s">
        <v>133</v>
      </c>
      <c r="G75" s="36">
        <v>151926106</v>
      </c>
      <c r="I75" s="2" t="s">
        <v>8</v>
      </c>
      <c r="J75" s="15">
        <f t="shared" si="11"/>
        <v>74</v>
      </c>
      <c r="K75" s="12" t="str">
        <f>IF(AND($A75&lt;&gt;"",$C75&lt;&gt;""),CONCATENATE("[size=85][b]",IF(LEN(A75)&lt;3,CONCATENATE("[color=",Definicoes_Instrucoes!$B$5,"]",MID("000",1,3-LEN(A75)),"[/color]"),""),"[color=",Definicoes_Instrucoes!$B$1,"]",A75,"[/color]",IF(A75=1,CONCATENATE(" parceiro","[color=",Definicoes_Instrucoes!$B$5,"]","s","[/color]")," parceiros")," de hit, nota nº ",IF(LEN(C75)&lt;6,CONCATENATE("[color=",Definicoes_Instrucoes!$B$5,"]",MID("000000",1,6-LEN(C75)),"[/color]"),""),"[color=",Definicoes_Instrucoes!$B$2,"]",C75,"[/color]","[/b]"),"")</f>
        <v>[size=85][b][color=red]172[/color] parceiros de hit, nota nº [color=black]124245[/color][/b]</v>
      </c>
      <c r="L75" s="12" t="str">
        <f t="shared" si="6"/>
        <v xml:space="preserve"> - </v>
      </c>
      <c r="M75" s="23" t="str">
        <f>IF($B75&lt;&gt;"",CONCATENATE(" [b]","[color=",Definicoes_Instrucoes!$B$3,"]",$B75,"[/color]","[/b]"),"")</f>
        <v xml:space="preserve"> [b][color=#005188]2015-05-12[/color][/b]</v>
      </c>
      <c r="N75" s="12" t="str">
        <f t="shared" si="7"/>
        <v xml:space="preserve"> - :flag-fr:</v>
      </c>
      <c r="O75" s="12" t="str">
        <f t="shared" si="8"/>
        <v xml:space="preserve"> [url=https://pt.eurobilltracker.com/notes/?id=151926106][color=black][b]breizonneg44[/b][/color][/url]</v>
      </c>
      <c r="P75" s="15" t="str">
        <f>IF($H75&lt;&gt;"",CONCATENATE(" – [color=",Definicoes_Instrucoes!$B$4,"]",$H75,"[/color]"),"")</f>
        <v/>
      </c>
      <c r="Q75" s="15" t="str">
        <f t="shared" si="9"/>
        <v>[/size]</v>
      </c>
      <c r="R75" s="20" t="str">
        <f t="shared" si="10"/>
        <v>[size=85][b][color=red]172[/color] parceiros de hit, nota nº [color=black]124245[/color][/b] -  [b][color=#005188]2015-05-12[/color][/b] - :flag-fr: [url=https://pt.eurobilltracker.com/notes/?id=151926106][color=black][b]breizonneg44[/b][/color][/url][/size]</v>
      </c>
    </row>
    <row r="76" spans="1:18" x14ac:dyDescent="0.15">
      <c r="A76" s="36">
        <v>171</v>
      </c>
      <c r="B76" s="25" t="s">
        <v>373</v>
      </c>
      <c r="C76" s="1">
        <v>124223</v>
      </c>
      <c r="D76" s="21" t="s">
        <v>375</v>
      </c>
      <c r="E76" s="36">
        <v>97912</v>
      </c>
      <c r="F76" s="42" t="s">
        <v>332</v>
      </c>
      <c r="G76" s="36">
        <v>151904822</v>
      </c>
      <c r="I76" s="2" t="s">
        <v>8</v>
      </c>
      <c r="J76" s="15">
        <f t="shared" si="11"/>
        <v>75</v>
      </c>
      <c r="K76" s="12" t="str">
        <f>IF(AND($A76&lt;&gt;"",$C76&lt;&gt;""),CONCATENATE("[size=85][b]",IF(LEN(A76)&lt;3,CONCATENATE("[color=",Definicoes_Instrucoes!$B$5,"]",MID("000",1,3-LEN(A76)),"[/color]"),""),"[color=",Definicoes_Instrucoes!$B$1,"]",A76,"[/color]",IF(A76=1,CONCATENATE(" parceiro","[color=",Definicoes_Instrucoes!$B$5,"]","s","[/color]")," parceiros")," de hit, nota nº ",IF(LEN(C76)&lt;6,CONCATENATE("[color=",Definicoes_Instrucoes!$B$5,"]",MID("000000",1,6-LEN(C76)),"[/color]"),""),"[color=",Definicoes_Instrucoes!$B$2,"]",C76,"[/color]","[/b]"),"")</f>
        <v>[size=85][b][color=red]171[/color] parceiros de hit, nota nº [color=black]124223[/color][/b]</v>
      </c>
      <c r="L76" s="12" t="str">
        <f t="shared" si="6"/>
        <v xml:space="preserve"> - </v>
      </c>
      <c r="M76" s="23" t="str">
        <f>IF($B76&lt;&gt;"",CONCATENATE(" [b]","[color=",Definicoes_Instrucoes!$B$3,"]",$B76,"[/color]","[/b]"),"")</f>
        <v xml:space="preserve"> [b][color=#005188]2015-05-12[/color][/b]</v>
      </c>
      <c r="N76" s="12" t="str">
        <f t="shared" si="7"/>
        <v xml:space="preserve"> - :flag-si:</v>
      </c>
      <c r="O76" s="12" t="str">
        <f t="shared" si="8"/>
        <v xml:space="preserve"> [url=https://pt.eurobilltracker.com/notes/?id=151904822][color=black][b]N€mo[/b][/color][/url]</v>
      </c>
      <c r="P76" s="15" t="str">
        <f>IF($H76&lt;&gt;"",CONCATENATE(" – [color=",Definicoes_Instrucoes!$B$4,"]",$H76,"[/color]"),"")</f>
        <v/>
      </c>
      <c r="Q76" s="15" t="str">
        <f t="shared" si="9"/>
        <v>[/size]</v>
      </c>
      <c r="R76" s="20" t="str">
        <f t="shared" si="10"/>
        <v>[size=85][b][color=red]171[/color] parceiros de hit, nota nº [color=black]124223[/color][/b] -  [b][color=#005188]2015-05-12[/color][/b] - :flag-si: [url=https://pt.eurobilltracker.com/notes/?id=151904822][color=black][b]N€mo[/b][/color][/url][/size]</v>
      </c>
    </row>
    <row r="77" spans="1:18" x14ac:dyDescent="0.15">
      <c r="A77" s="36">
        <v>170</v>
      </c>
      <c r="B77" s="25" t="s">
        <v>373</v>
      </c>
      <c r="C77" s="1">
        <v>124195</v>
      </c>
      <c r="D77" s="21" t="s">
        <v>374</v>
      </c>
      <c r="E77" s="36">
        <v>177619</v>
      </c>
      <c r="F77" s="41" t="s">
        <v>10</v>
      </c>
      <c r="G77" s="36">
        <v>151904762</v>
      </c>
      <c r="I77" s="2" t="s">
        <v>8</v>
      </c>
      <c r="J77" s="15">
        <f t="shared" si="11"/>
        <v>76</v>
      </c>
      <c r="K77" s="12" t="str">
        <f>IF(AND($A77&lt;&gt;"",$C77&lt;&gt;""),CONCATENATE("[size=85][b]",IF(LEN(A77)&lt;3,CONCATENATE("[color=",Definicoes_Instrucoes!$B$5,"]",MID("000",1,3-LEN(A77)),"[/color]"),""),"[color=",Definicoes_Instrucoes!$B$1,"]",A77,"[/color]",IF(A77=1,CONCATENATE(" parceiro","[color=",Definicoes_Instrucoes!$B$5,"]","s","[/color]")," parceiros")," de hit, nota nº ",IF(LEN(C77)&lt;6,CONCATENATE("[color=",Definicoes_Instrucoes!$B$5,"]",MID("000000",1,6-LEN(C77)),"[/color]"),""),"[color=",Definicoes_Instrucoes!$B$2,"]",C77,"[/color]","[/b]"),"")</f>
        <v>[size=85][b][color=red]170[/color] parceiros de hit, nota nº [color=black]124195[/color][/b]</v>
      </c>
      <c r="L77" s="12" t="str">
        <f t="shared" si="6"/>
        <v xml:space="preserve"> - </v>
      </c>
      <c r="M77" s="23" t="str">
        <f>IF($B77&lt;&gt;"",CONCATENATE(" [b]","[color=",Definicoes_Instrucoes!$B$3,"]",$B77,"[/color]","[/b]"),"")</f>
        <v xml:space="preserve"> [b][color=#005188]2015-05-12[/color][/b]</v>
      </c>
      <c r="N77" s="12" t="str">
        <f t="shared" si="7"/>
        <v xml:space="preserve"> - :flag-pt:</v>
      </c>
      <c r="O77" s="12" t="str">
        <f t="shared" si="8"/>
        <v xml:space="preserve"> [url=https://pt.eurobilltracker.com/notes/?id=151904762][color=black][b]Barrabel[/b][/color][/url]</v>
      </c>
      <c r="P77" s="15" t="str">
        <f>IF($H77&lt;&gt;"",CONCATENATE(" – [color=",Definicoes_Instrucoes!$B$4,"]",$H77,"[/color]"),"")</f>
        <v/>
      </c>
      <c r="Q77" s="15" t="str">
        <f t="shared" si="9"/>
        <v>[/size]</v>
      </c>
      <c r="R77" s="20" t="str">
        <f t="shared" si="10"/>
        <v>[size=85][b][color=red]170[/color] parceiros de hit, nota nº [color=black]124195[/color][/b] -  [b][color=#005188]2015-05-12[/color][/b] - :flag-pt: [url=https://pt.eurobilltracker.com/notes/?id=151904762][color=black][b]Barrabel[/b][/color][/url][/size]</v>
      </c>
    </row>
    <row r="78" spans="1:18" x14ac:dyDescent="0.15">
      <c r="A78" s="36">
        <v>169</v>
      </c>
      <c r="B78" s="25" t="s">
        <v>371</v>
      </c>
      <c r="C78" s="1">
        <v>122869</v>
      </c>
      <c r="D78" s="21" t="s">
        <v>372</v>
      </c>
      <c r="E78" s="36">
        <v>20148</v>
      </c>
      <c r="F78" s="42" t="s">
        <v>337</v>
      </c>
      <c r="G78" s="36">
        <v>151190807</v>
      </c>
      <c r="I78" s="2" t="s">
        <v>8</v>
      </c>
      <c r="J78" s="15">
        <f t="shared" si="11"/>
        <v>77</v>
      </c>
      <c r="K78" s="12" t="str">
        <f>IF(AND($A78&lt;&gt;"",$C78&lt;&gt;""),CONCATENATE("[size=85][b]",IF(LEN(A78)&lt;3,CONCATENATE("[color=",Definicoes_Instrucoes!$B$5,"]",MID("000",1,3-LEN(A78)),"[/color]"),""),"[color=",Definicoes_Instrucoes!$B$1,"]",A78,"[/color]",IF(A78=1,CONCATENATE(" parceiro","[color=",Definicoes_Instrucoes!$B$5,"]","s","[/color]")," parceiros")," de hit, nota nº ",IF(LEN(C78)&lt;6,CONCATENATE("[color=",Definicoes_Instrucoes!$B$5,"]",MID("000000",1,6-LEN(C78)),"[/color]"),""),"[color=",Definicoes_Instrucoes!$B$2,"]",C78,"[/color]","[/b]"),"")</f>
        <v>[size=85][b][color=red]169[/color] parceiros de hit, nota nº [color=black]122869[/color][/b]</v>
      </c>
      <c r="L78" s="12" t="str">
        <f t="shared" si="6"/>
        <v xml:space="preserve"> - </v>
      </c>
      <c r="M78" s="23" t="str">
        <f>IF($B78&lt;&gt;"",CONCATENATE(" [b]","[color=",Definicoes_Instrucoes!$B$3,"]",$B78,"[/color]","[/b]"),"")</f>
        <v xml:space="preserve"> [b][color=#005188]2015-04-22[/color][/b]</v>
      </c>
      <c r="N78" s="12" t="str">
        <f t="shared" si="7"/>
        <v xml:space="preserve"> - :flag-nl:</v>
      </c>
      <c r="O78" s="12" t="str">
        <f t="shared" si="8"/>
        <v xml:space="preserve"> [url=https://pt.eurobilltracker.com/notes/?id=151190807][color=black][b]_Enemico_[/b][/color][/url]</v>
      </c>
      <c r="P78" s="15" t="str">
        <f>IF($H78&lt;&gt;"",CONCATENATE(" – [color=",Definicoes_Instrucoes!$B$4,"]",$H78,"[/color]"),"")</f>
        <v/>
      </c>
      <c r="Q78" s="15" t="str">
        <f t="shared" si="9"/>
        <v>[/size]</v>
      </c>
      <c r="R78" s="20" t="str">
        <f t="shared" si="10"/>
        <v>[size=85][b][color=red]169[/color] parceiros de hit, nota nº [color=black]122869[/color][/b] -  [b][color=#005188]2015-04-22[/color][/b] - :flag-nl: [url=https://pt.eurobilltracker.com/notes/?id=151190807][color=black][b]_Enemico_[/b][/color][/url][/size]</v>
      </c>
    </row>
    <row r="79" spans="1:18" x14ac:dyDescent="0.15">
      <c r="A79" s="36">
        <v>168</v>
      </c>
      <c r="B79" s="25" t="s">
        <v>369</v>
      </c>
      <c r="C79" s="1">
        <v>122032</v>
      </c>
      <c r="D79" s="21" t="s">
        <v>370</v>
      </c>
      <c r="E79" s="36">
        <v>160849</v>
      </c>
      <c r="F79" s="42" t="s">
        <v>26</v>
      </c>
      <c r="G79" s="36">
        <v>150667900</v>
      </c>
      <c r="I79" s="2" t="s">
        <v>8</v>
      </c>
      <c r="J79" s="15">
        <f t="shared" si="11"/>
        <v>78</v>
      </c>
      <c r="K79" s="12" t="str">
        <f>IF(AND($A79&lt;&gt;"",$C79&lt;&gt;""),CONCATENATE("[size=85][b]",IF(LEN(A79)&lt;3,CONCATENATE("[color=",Definicoes_Instrucoes!$B$5,"]",MID("000",1,3-LEN(A79)),"[/color]"),""),"[color=",Definicoes_Instrucoes!$B$1,"]",A79,"[/color]",IF(A79=1,CONCATENATE(" parceiro","[color=",Definicoes_Instrucoes!$B$5,"]","s","[/color]")," parceiros")," de hit, nota nº ",IF(LEN(C79)&lt;6,CONCATENATE("[color=",Definicoes_Instrucoes!$B$5,"]",MID("000000",1,6-LEN(C79)),"[/color]"),""),"[color=",Definicoes_Instrucoes!$B$2,"]",C79,"[/color]","[/b]"),"")</f>
        <v>[size=85][b][color=red]168[/color] parceiros de hit, nota nº [color=black]122032[/color][/b]</v>
      </c>
      <c r="L79" s="12" t="str">
        <f t="shared" si="6"/>
        <v xml:space="preserve"> - </v>
      </c>
      <c r="M79" s="23" t="str">
        <f>IF($B79&lt;&gt;"",CONCATENATE(" [b]","[color=",Definicoes_Instrucoes!$B$3,"]",$B79,"[/color]","[/b]"),"")</f>
        <v xml:space="preserve"> [b][color=#005188]2015-04-06[/color][/b]</v>
      </c>
      <c r="N79" s="12" t="str">
        <f t="shared" si="7"/>
        <v xml:space="preserve"> - :flag-es:</v>
      </c>
      <c r="O79" s="12" t="str">
        <f t="shared" si="8"/>
        <v xml:space="preserve"> [url=https://pt.eurobilltracker.com/notes/?id=150667900][color=black][b]Crawler360[/b][/color][/url]</v>
      </c>
      <c r="P79" s="15" t="str">
        <f>IF($H79&lt;&gt;"",CONCATENATE(" – [color=",Definicoes_Instrucoes!$B$4,"]",$H79,"[/color]"),"")</f>
        <v/>
      </c>
      <c r="Q79" s="15" t="str">
        <f t="shared" si="9"/>
        <v>[/size]</v>
      </c>
      <c r="R79" s="20" t="str">
        <f t="shared" si="10"/>
        <v>[size=85][b][color=red]168[/color] parceiros de hit, nota nº [color=black]122032[/color][/b] -  [b][color=#005188]2015-04-06[/color][/b] - :flag-es: [url=https://pt.eurobilltracker.com/notes/?id=150667900][color=black][b]Crawler360[/b][/color][/url][/size]</v>
      </c>
    </row>
    <row r="80" spans="1:18" x14ac:dyDescent="0.15">
      <c r="A80" s="36">
        <v>167</v>
      </c>
      <c r="B80" s="25" t="s">
        <v>367</v>
      </c>
      <c r="C80" s="1">
        <v>121288</v>
      </c>
      <c r="D80" s="21" t="s">
        <v>368</v>
      </c>
      <c r="E80" s="36">
        <v>115835</v>
      </c>
      <c r="F80" s="42" t="s">
        <v>47</v>
      </c>
      <c r="G80" s="36">
        <v>150206502</v>
      </c>
      <c r="I80" s="2" t="s">
        <v>8</v>
      </c>
      <c r="J80" s="15">
        <f t="shared" si="11"/>
        <v>79</v>
      </c>
      <c r="K80" s="12" t="str">
        <f>IF(AND($A80&lt;&gt;"",$C80&lt;&gt;""),CONCATENATE("[size=85][b]",IF(LEN(A80)&lt;3,CONCATENATE("[color=",Definicoes_Instrucoes!$B$5,"]",MID("000",1,3-LEN(A80)),"[/color]"),""),"[color=",Definicoes_Instrucoes!$B$1,"]",A80,"[/color]",IF(A80=1,CONCATENATE(" parceiro","[color=",Definicoes_Instrucoes!$B$5,"]","s","[/color]")," parceiros")," de hit, nota nº ",IF(LEN(C80)&lt;6,CONCATENATE("[color=",Definicoes_Instrucoes!$B$5,"]",MID("000000",1,6-LEN(C80)),"[/color]"),""),"[color=",Definicoes_Instrucoes!$B$2,"]",C80,"[/color]","[/b]"),"")</f>
        <v>[size=85][b][color=red]167[/color] parceiros de hit, nota nº [color=black]121288[/color][/b]</v>
      </c>
      <c r="L80" s="12" t="str">
        <f t="shared" si="6"/>
        <v xml:space="preserve"> - </v>
      </c>
      <c r="M80" s="23" t="str">
        <f>IF($B80&lt;&gt;"",CONCATENATE(" [b]","[color=",Definicoes_Instrucoes!$B$3,"]",$B80,"[/color]","[/b]"),"")</f>
        <v xml:space="preserve"> [b][color=#005188]2015-03-23[/color][/b]</v>
      </c>
      <c r="N80" s="12" t="str">
        <f t="shared" si="7"/>
        <v xml:space="preserve"> - :flag-de:</v>
      </c>
      <c r="O80" s="12" t="str">
        <f t="shared" si="8"/>
        <v xml:space="preserve"> [url=https://pt.eurobilltracker.com/notes/?id=150206502][color=black][b]Europa28[/b][/color][/url]</v>
      </c>
      <c r="P80" s="15" t="str">
        <f>IF($H80&lt;&gt;"",CONCATENATE(" – [color=",Definicoes_Instrucoes!$B$4,"]",$H80,"[/color]"),"")</f>
        <v/>
      </c>
      <c r="Q80" s="15" t="str">
        <f t="shared" si="9"/>
        <v>[/size]</v>
      </c>
      <c r="R80" s="20" t="str">
        <f t="shared" si="10"/>
        <v>[size=85][b][color=red]167[/color] parceiros de hit, nota nº [color=black]121288[/color][/b] -  [b][color=#005188]2015-03-23[/color][/b] - :flag-de: [url=https://pt.eurobilltracker.com/notes/?id=150206502][color=black][b]Europa28[/b][/color][/url][/size]</v>
      </c>
    </row>
    <row r="81" spans="1:18" x14ac:dyDescent="0.15">
      <c r="A81" s="36">
        <v>166</v>
      </c>
      <c r="B81" s="25" t="s">
        <v>365</v>
      </c>
      <c r="C81" s="1">
        <v>113457</v>
      </c>
      <c r="D81" s="21" t="s">
        <v>366</v>
      </c>
      <c r="E81" s="36">
        <v>151595</v>
      </c>
      <c r="F81" s="41" t="s">
        <v>10</v>
      </c>
      <c r="G81" s="36">
        <v>143805107</v>
      </c>
      <c r="I81" s="2" t="s">
        <v>8</v>
      </c>
      <c r="J81" s="15">
        <f t="shared" si="11"/>
        <v>80</v>
      </c>
      <c r="K81" s="12" t="str">
        <f>IF(AND($A81&lt;&gt;"",$C81&lt;&gt;""),CONCATENATE("[size=85][b]",IF(LEN(A81)&lt;3,CONCATENATE("[color=",Definicoes_Instrucoes!$B$5,"]",MID("000",1,3-LEN(A81)),"[/color]"),""),"[color=",Definicoes_Instrucoes!$B$1,"]",A81,"[/color]",IF(A81=1,CONCATENATE(" parceiro","[color=",Definicoes_Instrucoes!$B$5,"]","s","[/color]")," parceiros")," de hit, nota nº ",IF(LEN(C81)&lt;6,CONCATENATE("[color=",Definicoes_Instrucoes!$B$5,"]",MID("000000",1,6-LEN(C81)),"[/color]"),""),"[color=",Definicoes_Instrucoes!$B$2,"]",C81,"[/color]","[/b]"),"")</f>
        <v>[size=85][b][color=red]166[/color] parceiros de hit, nota nº [color=black]113457[/color][/b]</v>
      </c>
      <c r="L81" s="12" t="str">
        <f t="shared" si="6"/>
        <v xml:space="preserve"> - </v>
      </c>
      <c r="M81" s="23" t="str">
        <f>IF($B81&lt;&gt;"",CONCATENATE(" [b]","[color=",Definicoes_Instrucoes!$B$3,"]",$B81,"[/color]","[/b]"),"")</f>
        <v xml:space="preserve"> [b][color=#005188]2015-01-31[/color][/b]</v>
      </c>
      <c r="N81" s="12" t="str">
        <f t="shared" si="7"/>
        <v xml:space="preserve"> - :flag-pt:</v>
      </c>
      <c r="O81" s="12" t="str">
        <f t="shared" si="8"/>
        <v xml:space="preserve"> [url=https://pt.eurobilltracker.com/notes/?id=143805107][color=black][b]CAPITAO[/b][/color][/url]</v>
      </c>
      <c r="P81" s="15" t="str">
        <f>IF($H81&lt;&gt;"",CONCATENATE(" – [color=",Definicoes_Instrucoes!$B$4,"]",$H81,"[/color]"),"")</f>
        <v/>
      </c>
      <c r="Q81" s="15" t="str">
        <f t="shared" si="9"/>
        <v>[/size]</v>
      </c>
      <c r="R81" s="20" t="str">
        <f t="shared" si="10"/>
        <v>[size=85][b][color=red]166[/color] parceiros de hit, nota nº [color=black]113457[/color][/b] -  [b][color=#005188]2015-01-31[/color][/b] - :flag-pt: [url=https://pt.eurobilltracker.com/notes/?id=143805107][color=black][b]CAPITAO[/b][/color][/url][/size]</v>
      </c>
    </row>
    <row r="82" spans="1:18" x14ac:dyDescent="0.15">
      <c r="A82" s="36">
        <v>165</v>
      </c>
      <c r="B82" s="25" t="s">
        <v>362</v>
      </c>
      <c r="C82" s="1">
        <v>115125</v>
      </c>
      <c r="D82" s="21" t="s">
        <v>363</v>
      </c>
      <c r="E82" s="36">
        <v>191596</v>
      </c>
      <c r="F82" s="41" t="s">
        <v>10</v>
      </c>
      <c r="G82" s="36">
        <v>146147587</v>
      </c>
      <c r="H82" s="26" t="s">
        <v>364</v>
      </c>
      <c r="I82" s="2" t="s">
        <v>8</v>
      </c>
      <c r="J82" s="15">
        <f t="shared" si="11"/>
        <v>81</v>
      </c>
      <c r="K82" s="12" t="str">
        <f>IF(AND($A82&lt;&gt;"",$C82&lt;&gt;""),CONCATENATE("[size=85][b]",IF(LEN(A82)&lt;3,CONCATENATE("[color=",Definicoes_Instrucoes!$B$5,"]",MID("000",1,3-LEN(A82)),"[/color]"),""),"[color=",Definicoes_Instrucoes!$B$1,"]",A82,"[/color]",IF(A82=1,CONCATENATE(" parceiro","[color=",Definicoes_Instrucoes!$B$5,"]","s","[/color]")," parceiros")," de hit, nota nº ",IF(LEN(C82)&lt;6,CONCATENATE("[color=",Definicoes_Instrucoes!$B$5,"]",MID("000000",1,6-LEN(C82)),"[/color]"),""),"[color=",Definicoes_Instrucoes!$B$2,"]",C82,"[/color]","[/b]"),"")</f>
        <v>[size=85][b][color=red]165[/color] parceiros de hit, nota nº [color=black]115125[/color][/b]</v>
      </c>
      <c r="L82" s="12" t="str">
        <f t="shared" si="6"/>
        <v xml:space="preserve"> - </v>
      </c>
      <c r="M82" s="23" t="str">
        <f>IF($B82&lt;&gt;"",CONCATENATE(" [b]","[color=",Definicoes_Instrucoes!$B$3,"]",$B82,"[/color]","[/b]"),"")</f>
        <v xml:space="preserve"> [b][color=#005188]2014-11-28[/color][/b]</v>
      </c>
      <c r="N82" s="12" t="str">
        <f t="shared" si="7"/>
        <v xml:space="preserve"> - :flag-pt:</v>
      </c>
      <c r="O82" s="12" t="str">
        <f t="shared" si="8"/>
        <v xml:space="preserve"> [url=https://pt.eurobilltracker.com/notes/?id=146147587][color=black][b]Kastanhola[/b][/color][/url]</v>
      </c>
      <c r="P82" s="15" t="str">
        <f>IF($H82&lt;&gt;"",CONCATENATE(" – [color=",Definicoes_Instrucoes!$B$4,"]",$H82,"[/color]"),"")</f>
        <v xml:space="preserve"> – [color=orange]Este foi especial...[/color]</v>
      </c>
      <c r="Q82" s="15" t="str">
        <f t="shared" si="9"/>
        <v>[/size]</v>
      </c>
      <c r="R82" s="20" t="str">
        <f t="shared" si="10"/>
        <v>[size=85][b][color=red]165[/color] parceiros de hit, nota nº [color=black]115125[/color][/b] -  [b][color=#005188]2014-11-28[/color][/b] - :flag-pt: [url=https://pt.eurobilltracker.com/notes/?id=146147587][color=black][b]Kastanhola[/b][/color][/url] – [color=orange]Este foi especial...[/color][/size]</v>
      </c>
    </row>
    <row r="83" spans="1:18" x14ac:dyDescent="0.15">
      <c r="A83" s="36">
        <v>164</v>
      </c>
      <c r="B83" s="25" t="s">
        <v>360</v>
      </c>
      <c r="C83" s="1">
        <v>113563</v>
      </c>
      <c r="D83" s="21" t="s">
        <v>361</v>
      </c>
      <c r="E83" s="36">
        <v>92714</v>
      </c>
      <c r="F83" s="42" t="s">
        <v>47</v>
      </c>
      <c r="G83" s="36">
        <v>144082667</v>
      </c>
      <c r="I83" s="2" t="s">
        <v>8</v>
      </c>
      <c r="J83" s="15">
        <f t="shared" si="11"/>
        <v>82</v>
      </c>
      <c r="K83" s="12" t="str">
        <f>IF(AND($A83&lt;&gt;"",$C83&lt;&gt;""),CONCATENATE("[size=85][b]",IF(LEN(A83)&lt;3,CONCATENATE("[color=",Definicoes_Instrucoes!$B$5,"]",MID("000",1,3-LEN(A83)),"[/color]"),""),"[color=",Definicoes_Instrucoes!$B$1,"]",A83,"[/color]",IF(A83=1,CONCATENATE(" parceiro","[color=",Definicoes_Instrucoes!$B$5,"]","s","[/color]")," parceiros")," de hit, nota nº ",IF(LEN(C83)&lt;6,CONCATENATE("[color=",Definicoes_Instrucoes!$B$5,"]",MID("000000",1,6-LEN(C83)),"[/color]"),""),"[color=",Definicoes_Instrucoes!$B$2,"]",C83,"[/color]","[/b]"),"")</f>
        <v>[size=85][b][color=red]164[/color] parceiros de hit, nota nº [color=black]113563[/color][/b]</v>
      </c>
      <c r="L83" s="12" t="str">
        <f t="shared" si="6"/>
        <v xml:space="preserve"> - </v>
      </c>
      <c r="M83" s="23" t="str">
        <f>IF($B83&lt;&gt;"",CONCATENATE(" [b]","[color=",Definicoes_Instrucoes!$B$3,"]",$B83,"[/color]","[/b]"),"")</f>
        <v xml:space="preserve"> [b][color=#005188]2014-10-03[/color][/b]</v>
      </c>
      <c r="N83" s="12" t="str">
        <f t="shared" si="7"/>
        <v xml:space="preserve"> - :flag-de:</v>
      </c>
      <c r="O83" s="12" t="str">
        <f t="shared" si="8"/>
        <v xml:space="preserve"> [url=https://pt.eurobilltracker.com/notes/?id=144082667][color=black][b]Math Murderer[/b][/color][/url]</v>
      </c>
      <c r="P83" s="15" t="str">
        <f>IF($H83&lt;&gt;"",CONCATENATE(" – [color=",Definicoes_Instrucoes!$B$4,"]",$H83,"[/color]"),"")</f>
        <v/>
      </c>
      <c r="Q83" s="15" t="str">
        <f t="shared" si="9"/>
        <v>[/size]</v>
      </c>
      <c r="R83" s="20" t="str">
        <f t="shared" si="10"/>
        <v>[size=85][b][color=red]164[/color] parceiros de hit, nota nº [color=black]113563[/color][/b] -  [b][color=#005188]2014-10-03[/color][/b] - :flag-de: [url=https://pt.eurobilltracker.com/notes/?id=144082667][color=black][b]Math Murderer[/b][/color][/url][/size]</v>
      </c>
    </row>
    <row r="84" spans="1:18" x14ac:dyDescent="0.15">
      <c r="A84" s="36">
        <v>163</v>
      </c>
      <c r="B84" s="25" t="s">
        <v>356</v>
      </c>
      <c r="C84" s="1">
        <v>112240</v>
      </c>
      <c r="D84" s="21" t="s">
        <v>358</v>
      </c>
      <c r="E84" s="36">
        <v>167883</v>
      </c>
      <c r="F84" s="42" t="s">
        <v>95</v>
      </c>
      <c r="G84" s="36">
        <v>142817660</v>
      </c>
      <c r="H84" s="26" t="s">
        <v>359</v>
      </c>
      <c r="I84" s="2" t="s">
        <v>8</v>
      </c>
      <c r="J84" s="15">
        <f t="shared" si="11"/>
        <v>83</v>
      </c>
      <c r="K84" s="12" t="str">
        <f>IF(AND($A84&lt;&gt;"",$C84&lt;&gt;""),CONCATENATE("[size=85][b]",IF(LEN(A84)&lt;3,CONCATENATE("[color=",Definicoes_Instrucoes!$B$5,"]",MID("000",1,3-LEN(A84)),"[/color]"),""),"[color=",Definicoes_Instrucoes!$B$1,"]",A84,"[/color]",IF(A84=1,CONCATENATE(" parceiro","[color=",Definicoes_Instrucoes!$B$5,"]","s","[/color]")," parceiros")," de hit, nota nº ",IF(LEN(C84)&lt;6,CONCATENATE("[color=",Definicoes_Instrucoes!$B$5,"]",MID("000000",1,6-LEN(C84)),"[/color]"),""),"[color=",Definicoes_Instrucoes!$B$2,"]",C84,"[/color]","[/b]"),"")</f>
        <v>[size=85][b][color=red]163[/color] parceiros de hit, nota nº [color=black]112240[/color][/b]</v>
      </c>
      <c r="L84" s="12" t="str">
        <f t="shared" si="6"/>
        <v xml:space="preserve"> - </v>
      </c>
      <c r="M84" s="23" t="str">
        <f>IF($B84&lt;&gt;"",CONCATENATE(" [b]","[color=",Definicoes_Instrucoes!$B$3,"]",$B84,"[/color]","[/b]"),"")</f>
        <v xml:space="preserve"> [b][color=#005188]2014-08-28[/color][/b]</v>
      </c>
      <c r="N84" s="12" t="str">
        <f t="shared" si="7"/>
        <v xml:space="preserve"> - :flag-lu:</v>
      </c>
      <c r="O84" s="12" t="str">
        <f t="shared" si="8"/>
        <v xml:space="preserve"> [url=https://pt.eurobilltracker.com/notes/?id=142817660][color=black][b]Treasure[/b][/color][/url]</v>
      </c>
      <c r="P84" s="15" t="str">
        <f>IF($H84&lt;&gt;"",CONCATENATE(" – [color=",Definicoes_Instrucoes!$B$4,"]",$H84,"[/color]"),"")</f>
        <v xml:space="preserve"> – [color=orange]O meu primeiro hit triplo[/color]</v>
      </c>
      <c r="Q84" s="15" t="str">
        <f t="shared" si="9"/>
        <v>[/size]</v>
      </c>
      <c r="R84" s="20" t="str">
        <f t="shared" si="10"/>
        <v>[size=85][b][color=red]163[/color] parceiros de hit, nota nº [color=black]112240[/color][/b] -  [b][color=#005188]2014-08-28[/color][/b] - :flag-lu: [url=https://pt.eurobilltracker.com/notes/?id=142817660][color=black][b]Treasure[/b][/color][/url] – [color=orange]O meu primeiro hit triplo[/color][/size]</v>
      </c>
    </row>
    <row r="85" spans="1:18" x14ac:dyDescent="0.15">
      <c r="A85" s="36">
        <v>162</v>
      </c>
      <c r="B85" s="25" t="s">
        <v>356</v>
      </c>
      <c r="C85" s="1">
        <v>112240</v>
      </c>
      <c r="D85" s="21" t="s">
        <v>357</v>
      </c>
      <c r="E85" s="36">
        <v>77674</v>
      </c>
      <c r="F85" s="42" t="s">
        <v>47</v>
      </c>
      <c r="G85" s="36">
        <v>142817660</v>
      </c>
      <c r="H85" s="26" t="s">
        <v>359</v>
      </c>
      <c r="I85" s="2" t="s">
        <v>8</v>
      </c>
      <c r="J85" s="15">
        <f t="shared" si="11"/>
        <v>84</v>
      </c>
      <c r="K85" s="12" t="str">
        <f>IF(AND($A85&lt;&gt;"",$C85&lt;&gt;""),CONCATENATE("[size=85][b]",IF(LEN(A85)&lt;3,CONCATENATE("[color=",Definicoes_Instrucoes!$B$5,"]",MID("000",1,3-LEN(A85)),"[/color]"),""),"[color=",Definicoes_Instrucoes!$B$1,"]",A85,"[/color]",IF(A85=1,CONCATENATE(" parceiro","[color=",Definicoes_Instrucoes!$B$5,"]","s","[/color]")," parceiros")," de hit, nota nº ",IF(LEN(C85)&lt;6,CONCATENATE("[color=",Definicoes_Instrucoes!$B$5,"]",MID("000000",1,6-LEN(C85)),"[/color]"),""),"[color=",Definicoes_Instrucoes!$B$2,"]",C85,"[/color]","[/b]"),"")</f>
        <v>[size=85][b][color=red]162[/color] parceiros de hit, nota nº [color=black]112240[/color][/b]</v>
      </c>
      <c r="L85" s="12" t="str">
        <f t="shared" si="6"/>
        <v xml:space="preserve"> - </v>
      </c>
      <c r="M85" s="23" t="str">
        <f>IF($B85&lt;&gt;"",CONCATENATE(" [b]","[color=",Definicoes_Instrucoes!$B$3,"]",$B85,"[/color]","[/b]"),"")</f>
        <v xml:space="preserve"> [b][color=#005188]2014-08-28[/color][/b]</v>
      </c>
      <c r="N85" s="12" t="str">
        <f t="shared" si="7"/>
        <v xml:space="preserve"> - :flag-de:</v>
      </c>
      <c r="O85" s="12" t="str">
        <f t="shared" si="8"/>
        <v xml:space="preserve"> [url=https://pt.eurobilltracker.com/notes/?id=142817660][color=black][b]Mil€s66[/b][/color][/url]</v>
      </c>
      <c r="P85" s="15" t="str">
        <f>IF($H85&lt;&gt;"",CONCATENATE(" – [color=",Definicoes_Instrucoes!$B$4,"]",$H85,"[/color]"),"")</f>
        <v xml:space="preserve"> – [color=orange]O meu primeiro hit triplo[/color]</v>
      </c>
      <c r="Q85" s="15" t="str">
        <f t="shared" si="9"/>
        <v>[/size]</v>
      </c>
      <c r="R85" s="20" t="str">
        <f t="shared" si="10"/>
        <v>[size=85][b][color=red]162[/color] parceiros de hit, nota nº [color=black]112240[/color][/b] -  [b][color=#005188]2014-08-28[/color][/b] - :flag-de: [url=https://pt.eurobilltracker.com/notes/?id=142817660][color=black][b]Mil€s66[/b][/color][/url] – [color=orange]O meu primeiro hit triplo[/color][/size]</v>
      </c>
    </row>
    <row r="86" spans="1:18" x14ac:dyDescent="0.15">
      <c r="A86" s="36">
        <v>161</v>
      </c>
      <c r="B86" s="25" t="s">
        <v>354</v>
      </c>
      <c r="C86" s="1">
        <v>94103</v>
      </c>
      <c r="D86" s="21" t="s">
        <v>355</v>
      </c>
      <c r="E86" s="36">
        <v>132563</v>
      </c>
      <c r="F86" s="42" t="s">
        <v>47</v>
      </c>
      <c r="G86" s="36">
        <v>117821973</v>
      </c>
      <c r="I86" s="2" t="s">
        <v>8</v>
      </c>
      <c r="J86" s="15">
        <f t="shared" si="11"/>
        <v>85</v>
      </c>
      <c r="K86" s="12" t="str">
        <f>IF(AND($A86&lt;&gt;"",$C86&lt;&gt;""),CONCATENATE("[size=85][b]",IF(LEN(A86)&lt;3,CONCATENATE("[color=",Definicoes_Instrucoes!$B$5,"]",MID("000",1,3-LEN(A86)),"[/color]"),""),"[color=",Definicoes_Instrucoes!$B$1,"]",A86,"[/color]",IF(A86=1,CONCATENATE(" parceiro","[color=",Definicoes_Instrucoes!$B$5,"]","s","[/color]")," parceiros")," de hit, nota nº ",IF(LEN(C86)&lt;6,CONCATENATE("[color=",Definicoes_Instrucoes!$B$5,"]",MID("000000",1,6-LEN(C86)),"[/color]"),""),"[color=",Definicoes_Instrucoes!$B$2,"]",C86,"[/color]","[/b]"),"")</f>
        <v>[size=85][b][color=red]161[/color] parceiros de hit, nota nº [color=#E1EBF2]0[/color][color=black]94103[/color][/b]</v>
      </c>
      <c r="L86" s="12" t="str">
        <f t="shared" si="6"/>
        <v xml:space="preserve"> - </v>
      </c>
      <c r="M86" s="23" t="str">
        <f>IF($B86&lt;&gt;"",CONCATENATE(" [b]","[color=",Definicoes_Instrucoes!$B$3,"]",$B86,"[/color]","[/b]"),"")</f>
        <v xml:space="preserve"> [b][color=#005188]2014-06-25[/color][/b]</v>
      </c>
      <c r="N86" s="12" t="str">
        <f t="shared" si="7"/>
        <v xml:space="preserve"> - :flag-de:</v>
      </c>
      <c r="O86" s="12" t="str">
        <f t="shared" si="8"/>
        <v xml:space="preserve"> [url=https://pt.eurobilltracker.com/notes/?id=117821973][color=black][b]HorstNDH[/b][/color][/url]</v>
      </c>
      <c r="P86" s="15" t="str">
        <f>IF($H86&lt;&gt;"",CONCATENATE(" – [color=",Definicoes_Instrucoes!$B$4,"]",$H86,"[/color]"),"")</f>
        <v/>
      </c>
      <c r="Q86" s="15" t="str">
        <f t="shared" si="9"/>
        <v>[/size]</v>
      </c>
      <c r="R86" s="20" t="str">
        <f t="shared" si="10"/>
        <v>[size=85][b][color=red]161[/color] parceiros de hit, nota nº [color=#E1EBF2]0[/color][color=black]94103[/color][/b] -  [b][color=#005188]2014-06-25[/color][/b] - :flag-de: [url=https://pt.eurobilltracker.com/notes/?id=117821973][color=black][b]HorstNDH[/b][/color][/url][/size]</v>
      </c>
    </row>
    <row r="87" spans="1:18" x14ac:dyDescent="0.15">
      <c r="A87" s="36">
        <v>160</v>
      </c>
      <c r="B87" s="25" t="s">
        <v>352</v>
      </c>
      <c r="C87" s="1">
        <v>103122</v>
      </c>
      <c r="D87" s="21" t="s">
        <v>353</v>
      </c>
      <c r="E87" s="36">
        <v>57166</v>
      </c>
      <c r="F87" s="41" t="s">
        <v>10</v>
      </c>
      <c r="G87" s="36">
        <v>130650307</v>
      </c>
      <c r="I87" s="2" t="s">
        <v>8</v>
      </c>
      <c r="J87" s="15">
        <f t="shared" si="11"/>
        <v>86</v>
      </c>
      <c r="K87" s="12" t="str">
        <f>IF(AND($A87&lt;&gt;"",$C87&lt;&gt;""),CONCATENATE("[size=85][b]",IF(LEN(A87)&lt;3,CONCATENATE("[color=",Definicoes_Instrucoes!$B$5,"]",MID("000",1,3-LEN(A87)),"[/color]"),""),"[color=",Definicoes_Instrucoes!$B$1,"]",A87,"[/color]",IF(A87=1,CONCATENATE(" parceiro","[color=",Definicoes_Instrucoes!$B$5,"]","s","[/color]")," parceiros")," de hit, nota nº ",IF(LEN(C87)&lt;6,CONCATENATE("[color=",Definicoes_Instrucoes!$B$5,"]",MID("000000",1,6-LEN(C87)),"[/color]"),""),"[color=",Definicoes_Instrucoes!$B$2,"]",C87,"[/color]","[/b]"),"")</f>
        <v>[size=85][b][color=red]160[/color] parceiros de hit, nota nº [color=black]103122[/color][/b]</v>
      </c>
      <c r="L87" s="12" t="str">
        <f t="shared" si="6"/>
        <v xml:space="preserve"> - </v>
      </c>
      <c r="M87" s="23" t="str">
        <f>IF($B87&lt;&gt;"",CONCATENATE(" [b]","[color=",Definicoes_Instrucoes!$B$3,"]",$B87,"[/color]","[/b]"),"")</f>
        <v xml:space="preserve"> [b][color=#005188]2014-06-22[/color][/b]</v>
      </c>
      <c r="N87" s="12" t="str">
        <f t="shared" si="7"/>
        <v xml:space="preserve"> - :flag-pt:</v>
      </c>
      <c r="O87" s="12" t="str">
        <f t="shared" si="8"/>
        <v xml:space="preserve"> [url=https://pt.eurobilltracker.com/notes/?id=130650307][color=black][b]Valdoleiros[/b][/color][/url]</v>
      </c>
      <c r="P87" s="15" t="str">
        <f>IF($H87&lt;&gt;"",CONCATENATE(" – [color=",Definicoes_Instrucoes!$B$4,"]",$H87,"[/color]"),"")</f>
        <v/>
      </c>
      <c r="Q87" s="15" t="str">
        <f t="shared" si="9"/>
        <v>[/size]</v>
      </c>
      <c r="R87" s="20" t="str">
        <f t="shared" si="10"/>
        <v>[size=85][b][color=red]160[/color] parceiros de hit, nota nº [color=black]103122[/color][/b] -  [b][color=#005188]2014-06-22[/color][/b] - :flag-pt: [url=https://pt.eurobilltracker.com/notes/?id=130650307][color=black][b]Valdoleiros[/b][/color][/url][/size]</v>
      </c>
    </row>
    <row r="88" spans="1:18" x14ac:dyDescent="0.15">
      <c r="A88" s="36">
        <v>159</v>
      </c>
      <c r="B88" s="25" t="s">
        <v>350</v>
      </c>
      <c r="C88" s="1">
        <v>107613</v>
      </c>
      <c r="D88" s="21" t="s">
        <v>351</v>
      </c>
      <c r="E88" s="36">
        <v>124628</v>
      </c>
      <c r="F88" s="41" t="s">
        <v>10</v>
      </c>
      <c r="G88" s="36">
        <v>138479184</v>
      </c>
      <c r="I88" s="2" t="s">
        <v>8</v>
      </c>
      <c r="J88" s="15">
        <f t="shared" si="11"/>
        <v>87</v>
      </c>
      <c r="K88" s="12" t="str">
        <f>IF(AND($A88&lt;&gt;"",$C88&lt;&gt;""),CONCATENATE("[size=85][b]",IF(LEN(A88)&lt;3,CONCATENATE("[color=",Definicoes_Instrucoes!$B$5,"]",MID("000",1,3-LEN(A88)),"[/color]"),""),"[color=",Definicoes_Instrucoes!$B$1,"]",A88,"[/color]",IF(A88=1,CONCATENATE(" parceiro","[color=",Definicoes_Instrucoes!$B$5,"]","s","[/color]")," parceiros")," de hit, nota nº ",IF(LEN(C88)&lt;6,CONCATENATE("[color=",Definicoes_Instrucoes!$B$5,"]",MID("000000",1,6-LEN(C88)),"[/color]"),""),"[color=",Definicoes_Instrucoes!$B$2,"]",C88,"[/color]","[/b]"),"")</f>
        <v>[size=85][b][color=red]159[/color] parceiros de hit, nota nº [color=black]107613[/color][/b]</v>
      </c>
      <c r="L88" s="12" t="str">
        <f t="shared" si="6"/>
        <v xml:space="preserve"> - </v>
      </c>
      <c r="M88" s="23" t="str">
        <f>IF($B88&lt;&gt;"",CONCATENATE(" [b]","[color=",Definicoes_Instrucoes!$B$3,"]",$B88,"[/color]","[/b]"),"")</f>
        <v xml:space="preserve"> [b][color=#005188]2014-04-26[/color][/b]</v>
      </c>
      <c r="N88" s="12" t="str">
        <f t="shared" si="7"/>
        <v xml:space="preserve"> - :flag-pt:</v>
      </c>
      <c r="O88" s="12" t="str">
        <f t="shared" si="8"/>
        <v xml:space="preserve"> [url=https://pt.eurobilltracker.com/notes/?id=138479184][color=black][b]monica84[/b][/color][/url]</v>
      </c>
      <c r="P88" s="15" t="str">
        <f>IF($H88&lt;&gt;"",CONCATENATE(" – [color=",Definicoes_Instrucoes!$B$4,"]",$H88,"[/color]"),"")</f>
        <v/>
      </c>
      <c r="Q88" s="15" t="str">
        <f t="shared" si="9"/>
        <v>[/size]</v>
      </c>
      <c r="R88" s="20" t="str">
        <f t="shared" si="10"/>
        <v>[size=85][b][color=red]159[/color] parceiros de hit, nota nº [color=black]107613[/color][/b] -  [b][color=#005188]2014-04-26[/color][/b] - :flag-pt: [url=https://pt.eurobilltracker.com/notes/?id=138479184][color=black][b]monica84[/b][/color][/url][/size]</v>
      </c>
    </row>
    <row r="89" spans="1:18" x14ac:dyDescent="0.15">
      <c r="A89" s="36">
        <v>158</v>
      </c>
      <c r="B89" s="25" t="s">
        <v>348</v>
      </c>
      <c r="C89" s="1">
        <v>83599</v>
      </c>
      <c r="D89" s="21" t="s">
        <v>349</v>
      </c>
      <c r="E89" s="36">
        <v>10505</v>
      </c>
      <c r="F89" s="42" t="s">
        <v>47</v>
      </c>
      <c r="G89" s="36">
        <v>103236411</v>
      </c>
      <c r="I89" s="2" t="s">
        <v>8</v>
      </c>
      <c r="J89" s="15">
        <f t="shared" si="11"/>
        <v>88</v>
      </c>
      <c r="K89" s="12" t="str">
        <f>IF(AND($A89&lt;&gt;"",$C89&lt;&gt;""),CONCATENATE("[size=85][b]",IF(LEN(A89)&lt;3,CONCATENATE("[color=",Definicoes_Instrucoes!$B$5,"]",MID("000",1,3-LEN(A89)),"[/color]"),""),"[color=",Definicoes_Instrucoes!$B$1,"]",A89,"[/color]",IF(A89=1,CONCATENATE(" parceiro","[color=",Definicoes_Instrucoes!$B$5,"]","s","[/color]")," parceiros")," de hit, nota nº ",IF(LEN(C89)&lt;6,CONCATENATE("[color=",Definicoes_Instrucoes!$B$5,"]",MID("000000",1,6-LEN(C89)),"[/color]"),""),"[color=",Definicoes_Instrucoes!$B$2,"]",C89,"[/color]","[/b]"),"")</f>
        <v>[size=85][b][color=red]158[/color] parceiros de hit, nota nº [color=#E1EBF2]0[/color][color=black]83599[/color][/b]</v>
      </c>
      <c r="L89" s="12" t="str">
        <f t="shared" si="6"/>
        <v xml:space="preserve"> - </v>
      </c>
      <c r="M89" s="23" t="str">
        <f>IF($B89&lt;&gt;"",CONCATENATE(" [b]","[color=",Definicoes_Instrucoes!$B$3,"]",$B89,"[/color]","[/b]"),"")</f>
        <v xml:space="preserve"> [b][color=#005188]2014-04-20[/color][/b]</v>
      </c>
      <c r="N89" s="12" t="str">
        <f t="shared" si="7"/>
        <v xml:space="preserve"> - :flag-de:</v>
      </c>
      <c r="O89" s="12" t="str">
        <f t="shared" si="8"/>
        <v xml:space="preserve"> [url=https://pt.eurobilltracker.com/notes/?id=103236411][color=black][b]Aaron[/b][/color][/url]</v>
      </c>
      <c r="P89" s="15" t="str">
        <f>IF($H89&lt;&gt;"",CONCATENATE(" – [color=",Definicoes_Instrucoes!$B$4,"]",$H89,"[/color]"),"")</f>
        <v/>
      </c>
      <c r="Q89" s="15" t="str">
        <f t="shared" si="9"/>
        <v>[/size]</v>
      </c>
      <c r="R89" s="20" t="str">
        <f t="shared" si="10"/>
        <v>[size=85][b][color=red]158[/color] parceiros de hit, nota nº [color=#E1EBF2]0[/color][color=black]83599[/color][/b] -  [b][color=#005188]2014-04-20[/color][/b] - :flag-de: [url=https://pt.eurobilltracker.com/notes/?id=103236411][color=black][b]Aaron[/b][/color][/url][/size]</v>
      </c>
    </row>
    <row r="90" spans="1:18" x14ac:dyDescent="0.15">
      <c r="A90" s="36">
        <v>157</v>
      </c>
      <c r="B90" s="25" t="s">
        <v>346</v>
      </c>
      <c r="C90" s="1">
        <v>104690</v>
      </c>
      <c r="D90" s="21" t="s">
        <v>347</v>
      </c>
      <c r="E90" s="36">
        <v>175506</v>
      </c>
      <c r="F90" s="41" t="s">
        <v>10</v>
      </c>
      <c r="G90" s="36">
        <v>132977201</v>
      </c>
      <c r="I90" s="2" t="s">
        <v>8</v>
      </c>
      <c r="J90" s="15">
        <f t="shared" si="11"/>
        <v>89</v>
      </c>
      <c r="K90" s="12" t="str">
        <f>IF(AND($A90&lt;&gt;"",$C90&lt;&gt;""),CONCATENATE("[size=85][b]",IF(LEN(A90)&lt;3,CONCATENATE("[color=",Definicoes_Instrucoes!$B$5,"]",MID("000",1,3-LEN(A90)),"[/color]"),""),"[color=",Definicoes_Instrucoes!$B$1,"]",A90,"[/color]",IF(A90=1,CONCATENATE(" parceiro","[color=",Definicoes_Instrucoes!$B$5,"]","s","[/color]")," parceiros")," de hit, nota nº ",IF(LEN(C90)&lt;6,CONCATENATE("[color=",Definicoes_Instrucoes!$B$5,"]",MID("000000",1,6-LEN(C90)),"[/color]"),""),"[color=",Definicoes_Instrucoes!$B$2,"]",C90,"[/color]","[/b]"),"")</f>
        <v>[size=85][b][color=red]157[/color] parceiros de hit, nota nº [color=black]104690[/color][/b]</v>
      </c>
      <c r="L90" s="12" t="str">
        <f t="shared" si="6"/>
        <v xml:space="preserve"> - </v>
      </c>
      <c r="M90" s="23" t="str">
        <f>IF($B90&lt;&gt;"",CONCATENATE(" [b]","[color=",Definicoes_Instrucoes!$B$3,"]",$B90,"[/color]","[/b]"),"")</f>
        <v xml:space="preserve"> [b][color=#005188]2013-11-30[/color][/b]</v>
      </c>
      <c r="N90" s="12" t="str">
        <f t="shared" si="7"/>
        <v xml:space="preserve"> - :flag-pt:</v>
      </c>
      <c r="O90" s="12" t="str">
        <f t="shared" si="8"/>
        <v xml:space="preserve"> [url=https://pt.eurobilltracker.com/notes/?id=132977201][color=black][b]santosvitor[/b][/color][/url]</v>
      </c>
      <c r="P90" s="15" t="str">
        <f>IF($H90&lt;&gt;"",CONCATENATE(" – [color=",Definicoes_Instrucoes!$B$4,"]",$H90,"[/color]"),"")</f>
        <v/>
      </c>
      <c r="Q90" s="15" t="str">
        <f t="shared" si="9"/>
        <v>[/size]</v>
      </c>
      <c r="R90" s="20" t="str">
        <f t="shared" si="10"/>
        <v>[size=85][b][color=red]157[/color] parceiros de hit, nota nº [color=black]104690[/color][/b] -  [b][color=#005188]2013-11-30[/color][/b] - :flag-pt: [url=https://pt.eurobilltracker.com/notes/?id=132977201][color=black][b]santosvitor[/b][/color][/url][/size]</v>
      </c>
    </row>
    <row r="91" spans="1:18" x14ac:dyDescent="0.15">
      <c r="A91" s="36">
        <v>156</v>
      </c>
      <c r="B91" s="25" t="s">
        <v>344</v>
      </c>
      <c r="C91" s="1">
        <v>104206</v>
      </c>
      <c r="D91" s="21" t="s">
        <v>345</v>
      </c>
      <c r="E91" s="36">
        <v>165982</v>
      </c>
      <c r="F91" s="41" t="s">
        <v>10</v>
      </c>
      <c r="G91" s="36">
        <v>132025038</v>
      </c>
      <c r="I91" s="2" t="s">
        <v>8</v>
      </c>
      <c r="J91" s="15">
        <f t="shared" si="11"/>
        <v>90</v>
      </c>
      <c r="K91" s="12" t="str">
        <f>IF(AND($A91&lt;&gt;"",$C91&lt;&gt;""),CONCATENATE("[size=85][b]",IF(LEN(A91)&lt;3,CONCATENATE("[color=",Definicoes_Instrucoes!$B$5,"]",MID("000",1,3-LEN(A91)),"[/color]"),""),"[color=",Definicoes_Instrucoes!$B$1,"]",A91,"[/color]",IF(A91=1,CONCATENATE(" parceiro","[color=",Definicoes_Instrucoes!$B$5,"]","s","[/color]")," parceiros")," de hit, nota nº ",IF(LEN(C91)&lt;6,CONCATENATE("[color=",Definicoes_Instrucoes!$B$5,"]",MID("000000",1,6-LEN(C91)),"[/color]"),""),"[color=",Definicoes_Instrucoes!$B$2,"]",C91,"[/color]","[/b]"),"")</f>
        <v>[size=85][b][color=red]156[/color] parceiros de hit, nota nº [color=black]104206[/color][/b]</v>
      </c>
      <c r="L91" s="12" t="str">
        <f t="shared" si="6"/>
        <v xml:space="preserve"> - </v>
      </c>
      <c r="M91" s="23" t="str">
        <f>IF($B91&lt;&gt;"",CONCATENATE(" [b]","[color=",Definicoes_Instrucoes!$B$3,"]",$B91,"[/color]","[/b]"),"")</f>
        <v xml:space="preserve"> [b][color=#005188]2013-11-15[/color][/b]</v>
      </c>
      <c r="N91" s="12" t="str">
        <f t="shared" si="7"/>
        <v xml:space="preserve"> - :flag-pt:</v>
      </c>
      <c r="O91" s="12" t="str">
        <f t="shared" si="8"/>
        <v xml:space="preserve"> [url=https://pt.eurobilltracker.com/notes/?id=132025038][color=black][b]A. Simões[/b][/color][/url]</v>
      </c>
      <c r="P91" s="15" t="str">
        <f>IF($H91&lt;&gt;"",CONCATENATE(" – [color=",Definicoes_Instrucoes!$B$4,"]",$H91,"[/color]"),"")</f>
        <v/>
      </c>
      <c r="Q91" s="15" t="str">
        <f t="shared" si="9"/>
        <v>[/size]</v>
      </c>
      <c r="R91" s="20" t="str">
        <f t="shared" si="10"/>
        <v>[size=85][b][color=red]156[/color] parceiros de hit, nota nº [color=black]104206[/color][/b] -  [b][color=#005188]2013-11-15[/color][/b] - :flag-pt: [url=https://pt.eurobilltracker.com/notes/?id=132025038][color=black][b]A. Simões[/b][/color][/url][/size]</v>
      </c>
    </row>
    <row r="92" spans="1:18" x14ac:dyDescent="0.15">
      <c r="A92" s="36">
        <v>155</v>
      </c>
      <c r="B92" s="25" t="s">
        <v>342</v>
      </c>
      <c r="C92" s="1">
        <v>93989</v>
      </c>
      <c r="D92" s="21" t="s">
        <v>343</v>
      </c>
      <c r="E92" s="36">
        <v>31123</v>
      </c>
      <c r="F92" s="42" t="s">
        <v>146</v>
      </c>
      <c r="G92" s="36">
        <v>117231692</v>
      </c>
      <c r="I92" s="2" t="s">
        <v>8</v>
      </c>
      <c r="J92" s="15">
        <f t="shared" si="11"/>
        <v>91</v>
      </c>
      <c r="K92" s="12" t="str">
        <f>IF(AND($A92&lt;&gt;"",$C92&lt;&gt;""),CONCATENATE("[size=85][b]",IF(LEN(A92)&lt;3,CONCATENATE("[color=",Definicoes_Instrucoes!$B$5,"]",MID("000",1,3-LEN(A92)),"[/color]"),""),"[color=",Definicoes_Instrucoes!$B$1,"]",A92,"[/color]",IF(A92=1,CONCATENATE(" parceiro","[color=",Definicoes_Instrucoes!$B$5,"]","s","[/color]")," parceiros")," de hit, nota nº ",IF(LEN(C92)&lt;6,CONCATENATE("[color=",Definicoes_Instrucoes!$B$5,"]",MID("000000",1,6-LEN(C92)),"[/color]"),""),"[color=",Definicoes_Instrucoes!$B$2,"]",C92,"[/color]","[/b]"),"")</f>
        <v>[size=85][b][color=red]155[/color] parceiros de hit, nota nº [color=#E1EBF2]0[/color][color=black]93989[/color][/b]</v>
      </c>
      <c r="L92" s="12" t="str">
        <f t="shared" si="6"/>
        <v xml:space="preserve"> - </v>
      </c>
      <c r="M92" s="23" t="str">
        <f>IF($B92&lt;&gt;"",CONCATENATE(" [b]","[color=",Definicoes_Instrucoes!$B$3,"]",$B92,"[/color]","[/b]"),"")</f>
        <v xml:space="preserve"> [b][color=#005188]2013-11-12[/color][/b]</v>
      </c>
      <c r="N92" s="12" t="str">
        <f t="shared" si="7"/>
        <v xml:space="preserve"> - :flag-at:</v>
      </c>
      <c r="O92" s="12" t="str">
        <f t="shared" si="8"/>
        <v xml:space="preserve"> [url=https://pt.eurobilltracker.com/notes/?id=117231692][color=black][b]foofighta[/b][/color][/url]</v>
      </c>
      <c r="P92" s="15" t="str">
        <f>IF($H92&lt;&gt;"",CONCATENATE(" – [color=",Definicoes_Instrucoes!$B$4,"]",$H92,"[/color]"),"")</f>
        <v/>
      </c>
      <c r="Q92" s="15" t="str">
        <f t="shared" si="9"/>
        <v>[/size]</v>
      </c>
      <c r="R92" s="20" t="str">
        <f t="shared" si="10"/>
        <v>[size=85][b][color=red]155[/color] parceiros de hit, nota nº [color=#E1EBF2]0[/color][color=black]93989[/color][/b] -  [b][color=#005188]2013-11-12[/color][/b] - :flag-at: [url=https://pt.eurobilltracker.com/notes/?id=117231692][color=black][b]foofighta[/b][/color][/url][/size]</v>
      </c>
    </row>
    <row r="93" spans="1:18" x14ac:dyDescent="0.15">
      <c r="A93" s="36">
        <v>154</v>
      </c>
      <c r="B93" s="25" t="s">
        <v>340</v>
      </c>
      <c r="C93" s="1">
        <v>104128</v>
      </c>
      <c r="D93" s="21" t="s">
        <v>341</v>
      </c>
      <c r="E93" s="36">
        <v>133202</v>
      </c>
      <c r="F93" s="41" t="s">
        <v>10</v>
      </c>
      <c r="G93" s="36">
        <v>132024831</v>
      </c>
      <c r="I93" s="2" t="s">
        <v>8</v>
      </c>
      <c r="J93" s="15">
        <f t="shared" si="11"/>
        <v>92</v>
      </c>
      <c r="K93" s="12" t="str">
        <f>IF(AND($A93&lt;&gt;"",$C93&lt;&gt;""),CONCATENATE("[size=85][b]",IF(LEN(A93)&lt;3,CONCATENATE("[color=",Definicoes_Instrucoes!$B$5,"]",MID("000",1,3-LEN(A93)),"[/color]"),""),"[color=",Definicoes_Instrucoes!$B$1,"]",A93,"[/color]",IF(A93=1,CONCATENATE(" parceiro","[color=",Definicoes_Instrucoes!$B$5,"]","s","[/color]")," parceiros")," de hit, nota nº ",IF(LEN(C93)&lt;6,CONCATENATE("[color=",Definicoes_Instrucoes!$B$5,"]",MID("000000",1,6-LEN(C93)),"[/color]"),""),"[color=",Definicoes_Instrucoes!$B$2,"]",C93,"[/color]","[/b]"),"")</f>
        <v>[size=85][b][color=red]154[/color] parceiros de hit, nota nº [color=black]104128[/color][/b]</v>
      </c>
      <c r="L93" s="12" t="str">
        <f t="shared" si="6"/>
        <v xml:space="preserve"> - </v>
      </c>
      <c r="M93" s="23" t="str">
        <f>IF($B93&lt;&gt;"",CONCATENATE(" [b]","[color=",Definicoes_Instrucoes!$B$3,"]",$B93,"[/color]","[/b]"),"")</f>
        <v xml:space="preserve"> [b][color=#005188]2013-11-04[/color][/b]</v>
      </c>
      <c r="N93" s="12" t="str">
        <f t="shared" si="7"/>
        <v xml:space="preserve"> - :flag-pt:</v>
      </c>
      <c r="O93" s="12" t="str">
        <f t="shared" si="8"/>
        <v xml:space="preserve"> [url=https://pt.eurobilltracker.com/notes/?id=132024831][color=black][b]braga21[/b][/color][/url]</v>
      </c>
      <c r="P93" s="15" t="str">
        <f>IF($H93&lt;&gt;"",CONCATENATE(" – [color=",Definicoes_Instrucoes!$B$4,"]",$H93,"[/color]"),"")</f>
        <v/>
      </c>
      <c r="Q93" s="15" t="str">
        <f t="shared" si="9"/>
        <v>[/size]</v>
      </c>
      <c r="R93" s="20" t="str">
        <f t="shared" si="10"/>
        <v>[size=85][b][color=red]154[/color] parceiros de hit, nota nº [color=black]104128[/color][/b] -  [b][color=#005188]2013-11-04[/color][/b] - :flag-pt: [url=https://pt.eurobilltracker.com/notes/?id=132024831][color=black][b]braga21[/b][/color][/url][/size]</v>
      </c>
    </row>
    <row r="94" spans="1:18" x14ac:dyDescent="0.15">
      <c r="A94" s="36">
        <v>153</v>
      </c>
      <c r="B94" s="25" t="s">
        <v>338</v>
      </c>
      <c r="C94" s="1">
        <v>95919</v>
      </c>
      <c r="D94" s="21" t="s">
        <v>339</v>
      </c>
      <c r="E94" s="36">
        <v>160785</v>
      </c>
      <c r="F94" s="41" t="s">
        <v>10</v>
      </c>
      <c r="G94" s="36">
        <v>120290117</v>
      </c>
      <c r="I94" s="2" t="s">
        <v>8</v>
      </c>
      <c r="J94" s="15">
        <f t="shared" si="11"/>
        <v>93</v>
      </c>
      <c r="K94" s="12" t="str">
        <f>IF(AND($A94&lt;&gt;"",$C94&lt;&gt;""),CONCATENATE("[size=85][b]",IF(LEN(A94)&lt;3,CONCATENATE("[color=",Definicoes_Instrucoes!$B$5,"]",MID("000",1,3-LEN(A94)),"[/color]"),""),"[color=",Definicoes_Instrucoes!$B$1,"]",A94,"[/color]",IF(A94=1,CONCATENATE(" parceiro","[color=",Definicoes_Instrucoes!$B$5,"]","s","[/color]")," parceiros")," de hit, nota nº ",IF(LEN(C94)&lt;6,CONCATENATE("[color=",Definicoes_Instrucoes!$B$5,"]",MID("000000",1,6-LEN(C94)),"[/color]"),""),"[color=",Definicoes_Instrucoes!$B$2,"]",C94,"[/color]","[/b]"),"")</f>
        <v>[size=85][b][color=red]153[/color] parceiros de hit, nota nº [color=#E1EBF2]0[/color][color=black]95919[/color][/b]</v>
      </c>
      <c r="L94" s="12" t="str">
        <f t="shared" si="6"/>
        <v xml:space="preserve"> - </v>
      </c>
      <c r="M94" s="23" t="str">
        <f>IF($B94&lt;&gt;"",CONCATENATE(" [b]","[color=",Definicoes_Instrucoes!$B$3,"]",$B94,"[/color]","[/b]"),"")</f>
        <v xml:space="preserve"> [b][color=#005188]2013-07-14[/color][/b]</v>
      </c>
      <c r="N94" s="12" t="str">
        <f t="shared" si="7"/>
        <v xml:space="preserve"> - :flag-pt:</v>
      </c>
      <c r="O94" s="12" t="str">
        <f t="shared" si="8"/>
        <v xml:space="preserve"> [url=https://pt.eurobilltracker.com/notes/?id=120290117][color=black][b]lexiepexie[/b][/color][/url]</v>
      </c>
      <c r="P94" s="15" t="str">
        <f>IF($H94&lt;&gt;"",CONCATENATE(" – [color=",Definicoes_Instrucoes!$B$4,"]",$H94,"[/color]"),"")</f>
        <v/>
      </c>
      <c r="Q94" s="15" t="str">
        <f t="shared" si="9"/>
        <v>[/size]</v>
      </c>
      <c r="R94" s="20" t="str">
        <f t="shared" si="10"/>
        <v>[size=85][b][color=red]153[/color] parceiros de hit, nota nº [color=#E1EBF2]0[/color][color=black]95919[/color][/b] -  [b][color=#005188]2013-07-14[/color][/b] - :flag-pt: [url=https://pt.eurobilltracker.com/notes/?id=120290117][color=black][b]lexiepexie[/b][/color][/url][/size]</v>
      </c>
    </row>
    <row r="95" spans="1:18" x14ac:dyDescent="0.15">
      <c r="A95" s="36">
        <v>152</v>
      </c>
      <c r="B95" s="25" t="s">
        <v>335</v>
      </c>
      <c r="C95" s="1">
        <v>98951</v>
      </c>
      <c r="D95" s="34" t="s">
        <v>336</v>
      </c>
      <c r="E95" s="36">
        <v>58214</v>
      </c>
      <c r="F95" s="42" t="s">
        <v>337</v>
      </c>
      <c r="G95" s="36">
        <v>125706249</v>
      </c>
      <c r="I95" s="2" t="s">
        <v>8</v>
      </c>
      <c r="J95" s="15">
        <f t="shared" si="11"/>
        <v>94</v>
      </c>
      <c r="K95" s="12" t="str">
        <f>IF(AND($A95&lt;&gt;"",$C95&lt;&gt;""),CONCATENATE("[size=85][b]",IF(LEN(A95)&lt;3,CONCATENATE("[color=",Definicoes_Instrucoes!$B$5,"]",MID("000",1,3-LEN(A95)),"[/color]"),""),"[color=",Definicoes_Instrucoes!$B$1,"]",A95,"[/color]",IF(A95=1,CONCATENATE(" parceiro","[color=",Definicoes_Instrucoes!$B$5,"]","s","[/color]")," parceiros")," de hit, nota nº ",IF(LEN(C95)&lt;6,CONCATENATE("[color=",Definicoes_Instrucoes!$B$5,"]",MID("000000",1,6-LEN(C95)),"[/color]"),""),"[color=",Definicoes_Instrucoes!$B$2,"]",C95,"[/color]","[/b]"),"")</f>
        <v>[size=85][b][color=red]152[/color] parceiros de hit, nota nº [color=#E1EBF2]0[/color][color=black]98951[/color][/b]</v>
      </c>
      <c r="L95" s="12" t="str">
        <f t="shared" si="6"/>
        <v xml:space="preserve"> - </v>
      </c>
      <c r="M95" s="23" t="str">
        <f>IF($B95&lt;&gt;"",CONCATENATE(" [b]","[color=",Definicoes_Instrucoes!$B$3,"]",$B95,"[/color]","[/b]"),"")</f>
        <v xml:space="preserve"> [b][color=#005188]2013-07-06[/color][/b]</v>
      </c>
      <c r="N95" s="12" t="str">
        <f t="shared" si="7"/>
        <v xml:space="preserve"> - :flag-nl:</v>
      </c>
      <c r="O95" s="12" t="str">
        <f t="shared" si="8"/>
        <v xml:space="preserve"> [url=https://pt.eurobilltracker.com/notes/?id=125706249][color=black][b]EnricoDB2[/b][/color][/url]</v>
      </c>
      <c r="P95" s="15" t="str">
        <f>IF($H95&lt;&gt;"",CONCATENATE(" – [color=",Definicoes_Instrucoes!$B$4,"]",$H95,"[/color]"),"")</f>
        <v/>
      </c>
      <c r="Q95" s="15" t="str">
        <f t="shared" si="9"/>
        <v>[/size]</v>
      </c>
      <c r="R95" s="20" t="str">
        <f t="shared" si="10"/>
        <v>[size=85][b][color=red]152[/color] parceiros de hit, nota nº [color=#E1EBF2]0[/color][color=black]98951[/color][/b] -  [b][color=#005188]2013-07-06[/color][/b] - :flag-nl: [url=https://pt.eurobilltracker.com/notes/?id=125706249][color=black][b]EnricoDB2[/b][/color][/url][/size]</v>
      </c>
    </row>
    <row r="96" spans="1:18" x14ac:dyDescent="0.15">
      <c r="A96" s="36">
        <v>151</v>
      </c>
      <c r="B96" s="25" t="s">
        <v>333</v>
      </c>
      <c r="C96" s="1">
        <v>99618</v>
      </c>
      <c r="D96" s="21" t="s">
        <v>334</v>
      </c>
      <c r="E96" s="36">
        <v>121187</v>
      </c>
      <c r="F96" s="42" t="s">
        <v>302</v>
      </c>
      <c r="G96" s="36">
        <v>125964541</v>
      </c>
      <c r="I96" s="2" t="s">
        <v>8</v>
      </c>
      <c r="J96" s="15">
        <f t="shared" si="11"/>
        <v>95</v>
      </c>
      <c r="K96" s="12" t="str">
        <f>IF(AND($A96&lt;&gt;"",$C96&lt;&gt;""),CONCATENATE("[size=85][b]",IF(LEN(A96)&lt;3,CONCATENATE("[color=",Definicoes_Instrucoes!$B$5,"]",MID("000",1,3-LEN(A96)),"[/color]"),""),"[color=",Definicoes_Instrucoes!$B$1,"]",A96,"[/color]",IF(A96=1,CONCATENATE(" parceiro","[color=",Definicoes_Instrucoes!$B$5,"]","s","[/color]")," parceiros")," de hit, nota nº ",IF(LEN(C96)&lt;6,CONCATENATE("[color=",Definicoes_Instrucoes!$B$5,"]",MID("000000",1,6-LEN(C96)),"[/color]"),""),"[color=",Definicoes_Instrucoes!$B$2,"]",C96,"[/color]","[/b]"),"")</f>
        <v>[size=85][b][color=red]151[/color] parceiros de hit, nota nº [color=#E1EBF2]0[/color][color=black]99618[/color][/b]</v>
      </c>
      <c r="L96" s="12" t="str">
        <f t="shared" si="6"/>
        <v xml:space="preserve"> - </v>
      </c>
      <c r="M96" s="23" t="str">
        <f>IF($B96&lt;&gt;"",CONCATENATE(" [b]","[color=",Definicoes_Instrucoes!$B$3,"]",$B96,"[/color]","[/b]"),"")</f>
        <v xml:space="preserve"> [b][color=#005188]2013-06-01[/color][/b]</v>
      </c>
      <c r="N96" s="12" t="str">
        <f t="shared" si="7"/>
        <v xml:space="preserve"> - :flag-be:</v>
      </c>
      <c r="O96" s="12" t="str">
        <f t="shared" si="8"/>
        <v xml:space="preserve"> [url=https://pt.eurobilltracker.com/notes/?id=125964541][color=black][b]maarsy[/b][/color][/url]</v>
      </c>
      <c r="P96" s="15" t="str">
        <f>IF($H96&lt;&gt;"",CONCATENATE(" – [color=",Definicoes_Instrucoes!$B$4,"]",$H96,"[/color]"),"")</f>
        <v/>
      </c>
      <c r="Q96" s="15" t="str">
        <f t="shared" si="9"/>
        <v>[/size]</v>
      </c>
      <c r="R96" s="20" t="str">
        <f t="shared" si="10"/>
        <v>[size=85][b][color=red]151[/color] parceiros de hit, nota nº [color=#E1EBF2]0[/color][color=black]99618[/color][/b] -  [b][color=#005188]2013-06-01[/color][/b] - :flag-be: [url=https://pt.eurobilltracker.com/notes/?id=125964541][color=black][b]maarsy[/b][/color][/url][/size]</v>
      </c>
    </row>
    <row r="97" spans="1:18" x14ac:dyDescent="0.15">
      <c r="A97" s="36">
        <v>150</v>
      </c>
      <c r="B97" s="25" t="s">
        <v>330</v>
      </c>
      <c r="C97" s="1">
        <v>66897</v>
      </c>
      <c r="D97" s="21" t="s">
        <v>331</v>
      </c>
      <c r="E97" s="36">
        <v>149073</v>
      </c>
      <c r="F97" s="42" t="s">
        <v>332</v>
      </c>
      <c r="G97" s="36">
        <v>77496664</v>
      </c>
      <c r="I97" s="2" t="s">
        <v>8</v>
      </c>
      <c r="J97" s="15">
        <f t="shared" si="11"/>
        <v>96</v>
      </c>
      <c r="K97" s="12" t="str">
        <f>IF(AND($A97&lt;&gt;"",$C97&lt;&gt;""),CONCATENATE("[size=85][b]",IF(LEN(A97)&lt;3,CONCATENATE("[color=",Definicoes_Instrucoes!$B$5,"]",MID("000",1,3-LEN(A97)),"[/color]"),""),"[color=",Definicoes_Instrucoes!$B$1,"]",A97,"[/color]",IF(A97=1,CONCATENATE(" parceiro","[color=",Definicoes_Instrucoes!$B$5,"]","s","[/color]")," parceiros")," de hit, nota nº ",IF(LEN(C97)&lt;6,CONCATENATE("[color=",Definicoes_Instrucoes!$B$5,"]",MID("000000",1,6-LEN(C97)),"[/color]"),""),"[color=",Definicoes_Instrucoes!$B$2,"]",C97,"[/color]","[/b]"),"")</f>
        <v>[size=85][b][color=red]150[/color] parceiros de hit, nota nº [color=#E1EBF2]0[/color][color=black]66897[/color][/b]</v>
      </c>
      <c r="L97" s="12" t="str">
        <f t="shared" si="6"/>
        <v xml:space="preserve"> - </v>
      </c>
      <c r="M97" s="23" t="str">
        <f>IF($B97&lt;&gt;"",CONCATENATE(" [b]","[color=",Definicoes_Instrucoes!$B$3,"]",$B97,"[/color]","[/b]"),"")</f>
        <v xml:space="preserve"> [b][color=#005188]2013-05-16[/color][/b]</v>
      </c>
      <c r="N97" s="12" t="str">
        <f t="shared" si="7"/>
        <v xml:space="preserve"> - :flag-si:</v>
      </c>
      <c r="O97" s="12" t="str">
        <f t="shared" si="8"/>
        <v xml:space="preserve"> [url=https://pt.eurobilltracker.com/notes/?id=77496664][color=black][b]Rafaelus[/b][/color][/url]</v>
      </c>
      <c r="P97" s="15" t="str">
        <f>IF($H97&lt;&gt;"",CONCATENATE(" – [color=",Definicoes_Instrucoes!$B$4,"]",$H97,"[/color]"),"")</f>
        <v/>
      </c>
      <c r="Q97" s="15" t="str">
        <f t="shared" si="9"/>
        <v>[/size]</v>
      </c>
      <c r="R97" s="20" t="str">
        <f t="shared" si="10"/>
        <v>[size=85][b][color=red]150[/color] parceiros de hit, nota nº [color=#E1EBF2]0[/color][color=black]66897[/color][/b] -  [b][color=#005188]2013-05-16[/color][/b] - :flag-si: [url=https://pt.eurobilltracker.com/notes/?id=77496664][color=black][b]Rafaelus[/b][/color][/url][/size]</v>
      </c>
    </row>
    <row r="98" spans="1:18" x14ac:dyDescent="0.15">
      <c r="A98" s="36">
        <v>149</v>
      </c>
      <c r="B98" s="25" t="s">
        <v>328</v>
      </c>
      <c r="C98" s="1">
        <v>91427</v>
      </c>
      <c r="D98" s="21" t="s">
        <v>329</v>
      </c>
      <c r="E98" s="36">
        <v>129701</v>
      </c>
      <c r="F98" s="42" t="s">
        <v>47</v>
      </c>
      <c r="G98" s="36">
        <v>114878686</v>
      </c>
      <c r="I98" s="2" t="s">
        <v>8</v>
      </c>
      <c r="J98" s="15">
        <f t="shared" si="11"/>
        <v>97</v>
      </c>
      <c r="K98" s="12" t="str">
        <f>IF(AND($A98&lt;&gt;"",$C98&lt;&gt;""),CONCATENATE("[size=85][b]",IF(LEN(A98)&lt;3,CONCATENATE("[color=",Definicoes_Instrucoes!$B$5,"]",MID("000",1,3-LEN(A98)),"[/color]"),""),"[color=",Definicoes_Instrucoes!$B$1,"]",A98,"[/color]",IF(A98=1,CONCATENATE(" parceiro","[color=",Definicoes_Instrucoes!$B$5,"]","s","[/color]")," parceiros")," de hit, nota nº ",IF(LEN(C98)&lt;6,CONCATENATE("[color=",Definicoes_Instrucoes!$B$5,"]",MID("000000",1,6-LEN(C98)),"[/color]"),""),"[color=",Definicoes_Instrucoes!$B$2,"]",C98,"[/color]","[/b]"),"")</f>
        <v>[size=85][b][color=red]149[/color] parceiros de hit, nota nº [color=#E1EBF2]0[/color][color=black]91427[/color][/b]</v>
      </c>
      <c r="L98" s="12" t="str">
        <f t="shared" si="6"/>
        <v xml:space="preserve"> - </v>
      </c>
      <c r="M98" s="23" t="str">
        <f>IF($B98&lt;&gt;"",CONCATENATE(" [b]","[color=",Definicoes_Instrucoes!$B$3,"]",$B98,"[/color]","[/b]"),"")</f>
        <v xml:space="preserve"> [b][color=#005188]2013-05-15[/color][/b]</v>
      </c>
      <c r="N98" s="12" t="str">
        <f t="shared" si="7"/>
        <v xml:space="preserve"> - :flag-de:</v>
      </c>
      <c r="O98" s="12" t="str">
        <f t="shared" si="8"/>
        <v xml:space="preserve"> [url=https://pt.eurobilltracker.com/notes/?id=114878686][color=black][b]Linou[/b][/color][/url]</v>
      </c>
      <c r="P98" s="15" t="str">
        <f>IF($H98&lt;&gt;"",CONCATENATE(" – [color=",Definicoes_Instrucoes!$B$4,"]",$H98,"[/color]"),"")</f>
        <v/>
      </c>
      <c r="Q98" s="15" t="str">
        <f t="shared" si="9"/>
        <v>[/size]</v>
      </c>
      <c r="R98" s="20" t="str">
        <f t="shared" si="10"/>
        <v>[size=85][b][color=red]149[/color] parceiros de hit, nota nº [color=#E1EBF2]0[/color][color=black]91427[/color][/b] -  [b][color=#005188]2013-05-15[/color][/b] - :flag-de: [url=https://pt.eurobilltracker.com/notes/?id=114878686][color=black][b]Linou[/b][/color][/url][/size]</v>
      </c>
    </row>
    <row r="99" spans="1:18" x14ac:dyDescent="0.15">
      <c r="A99" s="36">
        <v>148</v>
      </c>
      <c r="B99" s="25" t="s">
        <v>326</v>
      </c>
      <c r="C99" s="1">
        <v>98339</v>
      </c>
      <c r="D99" s="21" t="s">
        <v>327</v>
      </c>
      <c r="E99" s="36">
        <v>117973</v>
      </c>
      <c r="F99" s="41" t="s">
        <v>10</v>
      </c>
      <c r="G99" s="36">
        <v>122726050</v>
      </c>
      <c r="I99" s="2" t="s">
        <v>8</v>
      </c>
      <c r="J99" s="15">
        <f t="shared" si="11"/>
        <v>98</v>
      </c>
      <c r="K99" s="12" t="str">
        <f>IF(AND($A99&lt;&gt;"",$C99&lt;&gt;""),CONCATENATE("[size=85][b]",IF(LEN(A99)&lt;3,CONCATENATE("[color=",Definicoes_Instrucoes!$B$5,"]",MID("000",1,3-LEN(A99)),"[/color]"),""),"[color=",Definicoes_Instrucoes!$B$1,"]",A99,"[/color]",IF(A99=1,CONCATENATE(" parceiro","[color=",Definicoes_Instrucoes!$B$5,"]","s","[/color]")," parceiros")," de hit, nota nº ",IF(LEN(C99)&lt;6,CONCATENATE("[color=",Definicoes_Instrucoes!$B$5,"]",MID("000000",1,6-LEN(C99)),"[/color]"),""),"[color=",Definicoes_Instrucoes!$B$2,"]",C99,"[/color]","[/b]"),"")</f>
        <v>[size=85][b][color=red]148[/color] parceiros de hit, nota nº [color=#E1EBF2]0[/color][color=black]98339[/color][/b]</v>
      </c>
      <c r="L99" s="12" t="str">
        <f t="shared" si="6"/>
        <v xml:space="preserve"> - </v>
      </c>
      <c r="M99" s="23" t="str">
        <f>IF($B99&lt;&gt;"",CONCATENATE(" [b]","[color=",Definicoes_Instrucoes!$B$3,"]",$B99,"[/color]","[/b]"),"")</f>
        <v xml:space="preserve"> [b][color=#005188]2013-03-27[/color][/b]</v>
      </c>
      <c r="N99" s="12" t="str">
        <f t="shared" si="7"/>
        <v xml:space="preserve"> - :flag-pt:</v>
      </c>
      <c r="O99" s="12" t="str">
        <f t="shared" si="8"/>
        <v xml:space="preserve"> [url=https://pt.eurobilltracker.com/notes/?id=122726050][color=black][b]Karnyelradal[/b][/color][/url]</v>
      </c>
      <c r="P99" s="15" t="str">
        <f>IF($H99&lt;&gt;"",CONCATENATE(" – [color=",Definicoes_Instrucoes!$B$4,"]",$H99,"[/color]"),"")</f>
        <v/>
      </c>
      <c r="Q99" s="15" t="str">
        <f t="shared" si="9"/>
        <v>[/size]</v>
      </c>
      <c r="R99" s="20" t="str">
        <f t="shared" si="10"/>
        <v>[size=85][b][color=red]148[/color] parceiros de hit, nota nº [color=#E1EBF2]0[/color][color=black]98339[/color][/b] -  [b][color=#005188]2013-03-27[/color][/b] - :flag-pt: [url=https://pt.eurobilltracker.com/notes/?id=122726050][color=black][b]Karnyelradal[/b][/color][/url][/size]</v>
      </c>
    </row>
    <row r="100" spans="1:18" x14ac:dyDescent="0.15">
      <c r="A100" s="36">
        <v>147</v>
      </c>
      <c r="B100" s="25" t="s">
        <v>324</v>
      </c>
      <c r="C100" s="1">
        <v>98075</v>
      </c>
      <c r="D100" s="21" t="s">
        <v>325</v>
      </c>
      <c r="E100" s="36">
        <v>119521</v>
      </c>
      <c r="F100" s="42" t="s">
        <v>47</v>
      </c>
      <c r="G100" s="36">
        <v>122506772</v>
      </c>
      <c r="I100" s="2" t="s">
        <v>8</v>
      </c>
      <c r="J100" s="15">
        <f t="shared" si="11"/>
        <v>99</v>
      </c>
      <c r="K100" s="12" t="str">
        <f>IF(AND($A100&lt;&gt;"",$C100&lt;&gt;""),CONCATENATE("[size=85][b]",IF(LEN(A100)&lt;3,CONCATENATE("[color=",Definicoes_Instrucoes!$B$5,"]",MID("000",1,3-LEN(A100)),"[/color]"),""),"[color=",Definicoes_Instrucoes!$B$1,"]",A100,"[/color]",IF(A100=1,CONCATENATE(" parceiro","[color=",Definicoes_Instrucoes!$B$5,"]","s","[/color]")," parceiros")," de hit, nota nº ",IF(LEN(C100)&lt;6,CONCATENATE("[color=",Definicoes_Instrucoes!$B$5,"]",MID("000000",1,6-LEN(C100)),"[/color]"),""),"[color=",Definicoes_Instrucoes!$B$2,"]",C100,"[/color]","[/b]"),"")</f>
        <v>[size=85][b][color=red]147[/color] parceiros de hit, nota nº [color=#E1EBF2]0[/color][color=black]98075[/color][/b]</v>
      </c>
      <c r="L100" s="12" t="str">
        <f t="shared" si="6"/>
        <v xml:space="preserve"> - </v>
      </c>
      <c r="M100" s="23" t="str">
        <f>IF($B100&lt;&gt;"",CONCATENATE(" [b]","[color=",Definicoes_Instrucoes!$B$3,"]",$B100,"[/color]","[/b]"),"")</f>
        <v xml:space="preserve"> [b][color=#005188]2013-03-05[/color][/b]</v>
      </c>
      <c r="N100" s="12" t="str">
        <f t="shared" si="7"/>
        <v xml:space="preserve"> - :flag-de:</v>
      </c>
      <c r="O100" s="12" t="str">
        <f t="shared" si="8"/>
        <v xml:space="preserve"> [url=https://pt.eurobilltracker.com/notes/?id=122506772][color=black][b]MasterZocker[/b][/color][/url]</v>
      </c>
      <c r="P100" s="15" t="str">
        <f>IF($H100&lt;&gt;"",CONCATENATE(" – [color=",Definicoes_Instrucoes!$B$4,"]",$H100,"[/color]"),"")</f>
        <v/>
      </c>
      <c r="Q100" s="15" t="str">
        <f t="shared" si="9"/>
        <v>[/size]</v>
      </c>
      <c r="R100" s="20" t="str">
        <f t="shared" si="10"/>
        <v>[size=85][b][color=red]147[/color] parceiros de hit, nota nº [color=#E1EBF2]0[/color][color=black]98075[/color][/b] -  [b][color=#005188]2013-03-05[/color][/b] - :flag-de: [url=https://pt.eurobilltracker.com/notes/?id=122506772][color=black][b]MasterZocker[/b][/color][/url][/size]</v>
      </c>
    </row>
    <row r="101" spans="1:18" x14ac:dyDescent="0.15">
      <c r="A101" s="36">
        <v>146</v>
      </c>
      <c r="B101" s="25" t="s">
        <v>321</v>
      </c>
      <c r="C101" s="1">
        <v>98040</v>
      </c>
      <c r="D101" s="21" t="s">
        <v>323</v>
      </c>
      <c r="E101" s="36">
        <v>135304</v>
      </c>
      <c r="F101" s="41" t="s">
        <v>10</v>
      </c>
      <c r="G101" s="36">
        <v>122164593</v>
      </c>
      <c r="I101" s="2" t="s">
        <v>8</v>
      </c>
      <c r="J101" s="15">
        <f t="shared" si="11"/>
        <v>100</v>
      </c>
      <c r="K101" s="12" t="str">
        <f>IF(AND($A101&lt;&gt;"",$C101&lt;&gt;""),CONCATENATE("[size=85][b]",IF(LEN(A101)&lt;3,CONCATENATE("[color=",Definicoes_Instrucoes!$B$5,"]",MID("000",1,3-LEN(A101)),"[/color]"),""),"[color=",Definicoes_Instrucoes!$B$1,"]",A101,"[/color]",IF(A101=1,CONCATENATE(" parceiro","[color=",Definicoes_Instrucoes!$B$5,"]","s","[/color]")," parceiros")," de hit, nota nº ",IF(LEN(C101)&lt;6,CONCATENATE("[color=",Definicoes_Instrucoes!$B$5,"]",MID("000000",1,6-LEN(C101)),"[/color]"),""),"[color=",Definicoes_Instrucoes!$B$2,"]",C101,"[/color]","[/b]"),"")</f>
        <v>[size=85][b][color=red]146[/color] parceiros de hit, nota nº [color=#E1EBF2]0[/color][color=black]98040[/color][/b]</v>
      </c>
      <c r="L101" s="12" t="str">
        <f>IF($B101&lt;&gt;""," - ","")</f>
        <v xml:space="preserve"> - </v>
      </c>
      <c r="M101" s="23" t="str">
        <f>IF($B101&lt;&gt;"",CONCATENATE(" [b]","[color=",Definicoes_Instrucoes!$B$3,"]",$B101,"[/color]","[/b]"),"")</f>
        <v xml:space="preserve"> [b][color=#005188]2013-02-23[/color][/b]</v>
      </c>
      <c r="N101" s="12" t="str">
        <f>IF($F101&lt;&gt;"",CONCATENATE(" - ",$F101),"")</f>
        <v xml:space="preserve"> - :flag-pt:</v>
      </c>
      <c r="O101" s="12" t="str">
        <f>IF(AND($D101&lt;&gt;"",$G101&lt;&gt;"",$I101&lt;&gt;""),CONCATENATE(" ",IF($G101&lt;&gt;"",CONCATENATE("[url=https://pt.eurobilltracker.com/notes/?id=",$G101,"]"),""),"[color=",$I101,"][b]",$D101,"[/b][/color]",IF($G101&lt;&gt;"","[/url]","")),"")</f>
        <v xml:space="preserve"> [url=https://pt.eurobilltracker.com/notes/?id=122164593][color=black][b]Teatro Aveirense[/b][/color][/url]</v>
      </c>
      <c r="P101" s="15" t="str">
        <f>IF($H101&lt;&gt;"",CONCATENATE(" – [color=",Definicoes_Instrucoes!$B$4,"]",$H101,"[/color]"),"")</f>
        <v/>
      </c>
      <c r="Q101" s="15" t="str">
        <f>IF($B101&lt;&gt;"","[/size]","")</f>
        <v>[/size]</v>
      </c>
      <c r="R101" s="20" t="str">
        <f>IF(AND($A101&lt;&gt;"",$B101&lt;&gt;"",$C101&lt;&gt;"",$D101&lt;&gt;"",$F101&lt;&gt;"",$G101&lt;&gt;"",$I101&lt;&gt;""),CONCATENATE(K101,L101,M101,N101,O101,P101,Q101),"")</f>
        <v>[size=85][b][color=red]146[/color] parceiros de hit, nota nº [color=#E1EBF2]0[/color][color=black]98040[/color][/b] -  [b][color=#005188]2013-02-23[/color][/b] - :flag-pt: [url=https://pt.eurobilltracker.com/notes/?id=122164593][color=black][b]Teatro Aveirense[/b][/color][/url][/size]</v>
      </c>
    </row>
    <row r="102" spans="1:18" x14ac:dyDescent="0.15">
      <c r="A102" s="36">
        <v>145</v>
      </c>
      <c r="B102" s="25" t="s">
        <v>321</v>
      </c>
      <c r="C102" s="1">
        <v>94348</v>
      </c>
      <c r="D102" s="21" t="s">
        <v>322</v>
      </c>
      <c r="E102" s="36">
        <v>135831</v>
      </c>
      <c r="F102" s="41" t="s">
        <v>10</v>
      </c>
      <c r="G102" s="36">
        <v>117822539</v>
      </c>
      <c r="I102" s="2" t="s">
        <v>8</v>
      </c>
      <c r="J102" s="15">
        <f t="shared" si="11"/>
        <v>101</v>
      </c>
      <c r="K102" s="12" t="str">
        <f>IF(AND($A102&lt;&gt;"",$C102&lt;&gt;""),CONCATENATE("[size=85][b]",IF(LEN(A102)&lt;3,CONCATENATE("[color=",Definicoes_Instrucoes!$B$5,"]",MID("000",1,3-LEN(A102)),"[/color]"),""),"[color=",Definicoes_Instrucoes!$B$1,"]",A102,"[/color]",IF(A102=1,CONCATENATE(" parceiro","[color=",Definicoes_Instrucoes!$B$5,"]","s","[/color]")," parceiros")," de hit, nota nº ",IF(LEN(C102)&lt;6,CONCATENATE("[color=",Definicoes_Instrucoes!$B$5,"]",MID("000000",1,6-LEN(C102)),"[/color]"),""),"[color=",Definicoes_Instrucoes!$B$2,"]",C102,"[/color]","[/b]"),"")</f>
        <v>[size=85][b][color=red]145[/color] parceiros de hit, nota nº [color=#E1EBF2]0[/color][color=black]94348[/color][/b]</v>
      </c>
      <c r="L102" s="12" t="str">
        <f t="shared" ref="L102:L165" si="12">IF($B102&lt;&gt;""," - ","")</f>
        <v xml:space="preserve"> - </v>
      </c>
      <c r="M102" s="23" t="str">
        <f>IF($B102&lt;&gt;"",CONCATENATE(" [b]","[color=",Definicoes_Instrucoes!$B$3,"]",$B102,"[/color]","[/b]"),"")</f>
        <v xml:space="preserve"> [b][color=#005188]2013-02-23[/color][/b]</v>
      </c>
      <c r="N102" s="12" t="str">
        <f t="shared" ref="N102:N165" si="13">IF($F102&lt;&gt;"",CONCATENATE(" - ",$F102),"")</f>
        <v xml:space="preserve"> - :flag-pt:</v>
      </c>
      <c r="O102" s="12" t="str">
        <f t="shared" ref="O102:O165" si="14">IF(AND($D102&lt;&gt;"",$G102&lt;&gt;"",$I102&lt;&gt;""),CONCATENATE(" ",IF($G102&lt;&gt;"",CONCATENATE("[url=https://pt.eurobilltracker.com/notes/?id=",$G102,"]"),""),"[color=",$I102,"][b]",$D102,"[/b][/color]",IF($G102&lt;&gt;"","[/url]","")),"")</f>
        <v xml:space="preserve"> [url=https://pt.eurobilltracker.com/notes/?id=117822539][color=black][b]turbolento[/b][/color][/url]</v>
      </c>
      <c r="P102" s="15" t="str">
        <f>IF($H102&lt;&gt;"",CONCATENATE(" – [color=",Definicoes_Instrucoes!$B$4,"]",$H102,"[/color]"),"")</f>
        <v/>
      </c>
      <c r="Q102" s="15" t="str">
        <f t="shared" ref="Q102:Q165" si="15">IF($B102&lt;&gt;"","[/size]","")</f>
        <v>[/size]</v>
      </c>
      <c r="R102" s="20" t="str">
        <f t="shared" ref="R102:R165" si="16">IF(AND($A102&lt;&gt;"",$B102&lt;&gt;"",$C102&lt;&gt;"",$D102&lt;&gt;"",$F102&lt;&gt;"",$G102&lt;&gt;"",$I102&lt;&gt;""),CONCATENATE(K102,L102,M102,N102,O102,P102,Q102),"")</f>
        <v>[size=85][b][color=red]145[/color] parceiros de hit, nota nº [color=#E1EBF2]0[/color][color=black]94348[/color][/b] -  [b][color=#005188]2013-02-23[/color][/b] - :flag-pt: [url=https://pt.eurobilltracker.com/notes/?id=117822539][color=black][b]turbolento[/b][/color][/url][/size]</v>
      </c>
    </row>
    <row r="103" spans="1:18" x14ac:dyDescent="0.15">
      <c r="A103" s="36">
        <v>144</v>
      </c>
      <c r="B103" s="25" t="s">
        <v>319</v>
      </c>
      <c r="C103" s="1">
        <v>95435</v>
      </c>
      <c r="D103" s="21" t="s">
        <v>320</v>
      </c>
      <c r="E103" s="36">
        <v>135339</v>
      </c>
      <c r="F103" s="41" t="s">
        <v>10</v>
      </c>
      <c r="G103" s="36">
        <v>120289617</v>
      </c>
      <c r="I103" s="2" t="s">
        <v>8</v>
      </c>
      <c r="J103" s="15">
        <f t="shared" si="11"/>
        <v>102</v>
      </c>
      <c r="K103" s="12" t="str">
        <f>IF(AND($A103&lt;&gt;"",$C103&lt;&gt;""),CONCATENATE("[size=85][b]",IF(LEN(A103)&lt;3,CONCATENATE("[color=",Definicoes_Instrucoes!$B$5,"]",MID("000",1,3-LEN(A103)),"[/color]"),""),"[color=",Definicoes_Instrucoes!$B$1,"]",A103,"[/color]",IF(A103=1,CONCATENATE(" parceiro","[color=",Definicoes_Instrucoes!$B$5,"]","s","[/color]")," parceiros")," de hit, nota nº ",IF(LEN(C103)&lt;6,CONCATENATE("[color=",Definicoes_Instrucoes!$B$5,"]",MID("000000",1,6-LEN(C103)),"[/color]"),""),"[color=",Definicoes_Instrucoes!$B$2,"]",C103,"[/color]","[/b]"),"")</f>
        <v>[size=85][b][color=red]144[/color] parceiros de hit, nota nº [color=#E1EBF2]0[/color][color=black]95435[/color][/b]</v>
      </c>
      <c r="L103" s="12" t="str">
        <f t="shared" si="12"/>
        <v xml:space="preserve"> - </v>
      </c>
      <c r="M103" s="23" t="str">
        <f>IF($B103&lt;&gt;"",CONCATENATE(" [b]","[color=",Definicoes_Instrucoes!$B$3,"]",$B103,"[/color]","[/b]"),"")</f>
        <v xml:space="preserve"> [b][color=#005188]2013-01-02[/color][/b]</v>
      </c>
      <c r="N103" s="12" t="str">
        <f t="shared" si="13"/>
        <v xml:space="preserve"> - :flag-pt:</v>
      </c>
      <c r="O103" s="12" t="str">
        <f t="shared" si="14"/>
        <v xml:space="preserve"> [url=https://pt.eurobilltracker.com/notes/?id=120289617][color=black][b]Vitor Filipe[/b][/color][/url]</v>
      </c>
      <c r="P103" s="15" t="str">
        <f>IF($H103&lt;&gt;"",CONCATENATE(" – [color=",Definicoes_Instrucoes!$B$4,"]",$H103,"[/color]"),"")</f>
        <v/>
      </c>
      <c r="Q103" s="15" t="str">
        <f t="shared" si="15"/>
        <v>[/size]</v>
      </c>
      <c r="R103" s="20" t="str">
        <f t="shared" si="16"/>
        <v>[size=85][b][color=red]144[/color] parceiros de hit, nota nº [color=#E1EBF2]0[/color][color=black]95435[/color][/b] -  [b][color=#005188]2013-01-02[/color][/b] - :flag-pt: [url=https://pt.eurobilltracker.com/notes/?id=120289617][color=black][b]Vitor Filipe[/b][/color][/url][/size]</v>
      </c>
    </row>
    <row r="104" spans="1:18" x14ac:dyDescent="0.15">
      <c r="A104" s="36">
        <v>143</v>
      </c>
      <c r="B104" s="25" t="s">
        <v>317</v>
      </c>
      <c r="C104" s="1">
        <v>87566</v>
      </c>
      <c r="D104" s="21" t="s">
        <v>318</v>
      </c>
      <c r="E104" s="36">
        <v>134541</v>
      </c>
      <c r="F104" s="41" t="s">
        <v>10</v>
      </c>
      <c r="G104" s="36">
        <v>109421186</v>
      </c>
      <c r="I104" s="2" t="s">
        <v>8</v>
      </c>
      <c r="J104" s="15">
        <f t="shared" si="11"/>
        <v>103</v>
      </c>
      <c r="K104" s="12" t="str">
        <f>IF(AND($A104&lt;&gt;"",$C104&lt;&gt;""),CONCATENATE("[size=85][b]",IF(LEN(A104)&lt;3,CONCATENATE("[color=",Definicoes_Instrucoes!$B$5,"]",MID("000",1,3-LEN(A104)),"[/color]"),""),"[color=",Definicoes_Instrucoes!$B$1,"]",A104,"[/color]",IF(A104=1,CONCATENATE(" parceiro","[color=",Definicoes_Instrucoes!$B$5,"]","s","[/color]")," parceiros")," de hit, nota nº ",IF(LEN(C104)&lt;6,CONCATENATE("[color=",Definicoes_Instrucoes!$B$5,"]",MID("000000",1,6-LEN(C104)),"[/color]"),""),"[color=",Definicoes_Instrucoes!$B$2,"]",C104,"[/color]","[/b]"),"")</f>
        <v>[size=85][b][color=red]143[/color] parceiros de hit, nota nº [color=#E1EBF2]0[/color][color=black]87566[/color][/b]</v>
      </c>
      <c r="L104" s="12" t="str">
        <f t="shared" si="12"/>
        <v xml:space="preserve"> - </v>
      </c>
      <c r="M104" s="23" t="str">
        <f>IF($B104&lt;&gt;"",CONCATENATE(" [b]","[color=",Definicoes_Instrucoes!$B$3,"]",$B104,"[/color]","[/b]"),"")</f>
        <v xml:space="preserve"> [b][color=#005188]2012-12-14[/color][/b]</v>
      </c>
      <c r="N104" s="12" t="str">
        <f t="shared" si="13"/>
        <v xml:space="preserve"> - :flag-pt:</v>
      </c>
      <c r="O104" s="12" t="str">
        <f t="shared" si="14"/>
        <v xml:space="preserve"> [url=https://pt.eurobilltracker.com/notes/?id=109421186][color=black][b]baetas.org[/b][/color][/url]</v>
      </c>
      <c r="P104" s="15" t="str">
        <f>IF($H104&lt;&gt;"",CONCATENATE(" – [color=",Definicoes_Instrucoes!$B$4,"]",$H104,"[/color]"),"")</f>
        <v/>
      </c>
      <c r="Q104" s="15" t="str">
        <f t="shared" si="15"/>
        <v>[/size]</v>
      </c>
      <c r="R104" s="20" t="str">
        <f t="shared" si="16"/>
        <v>[size=85][b][color=red]143[/color] parceiros de hit, nota nº [color=#E1EBF2]0[/color][color=black]87566[/color][/b] -  [b][color=#005188]2012-12-14[/color][/b] - :flag-pt: [url=https://pt.eurobilltracker.com/notes/?id=109421186][color=black][b]baetas.org[/b][/color][/url][/size]</v>
      </c>
    </row>
    <row r="105" spans="1:18" x14ac:dyDescent="0.15">
      <c r="A105" s="36">
        <v>142</v>
      </c>
      <c r="B105" s="25" t="s">
        <v>315</v>
      </c>
      <c r="C105" s="1">
        <v>92762</v>
      </c>
      <c r="D105" s="21" t="s">
        <v>316</v>
      </c>
      <c r="E105" s="36">
        <v>178497</v>
      </c>
      <c r="F105" s="41" t="s">
        <v>10</v>
      </c>
      <c r="G105" s="36">
        <v>115242673</v>
      </c>
      <c r="I105" s="2" t="s">
        <v>8</v>
      </c>
      <c r="J105" s="15">
        <f t="shared" si="11"/>
        <v>104</v>
      </c>
      <c r="K105" s="12" t="str">
        <f>IF(AND($A105&lt;&gt;"",$C105&lt;&gt;""),CONCATENATE("[size=85][b]",IF(LEN(A105)&lt;3,CONCATENATE("[color=",Definicoes_Instrucoes!$B$5,"]",MID("000",1,3-LEN(A105)),"[/color]"),""),"[color=",Definicoes_Instrucoes!$B$1,"]",A105,"[/color]",IF(A105=1,CONCATENATE(" parceiro","[color=",Definicoes_Instrucoes!$B$5,"]","s","[/color]")," parceiros")," de hit, nota nº ",IF(LEN(C105)&lt;6,CONCATENATE("[color=",Definicoes_Instrucoes!$B$5,"]",MID("000000",1,6-LEN(C105)),"[/color]"),""),"[color=",Definicoes_Instrucoes!$B$2,"]",C105,"[/color]","[/b]"),"")</f>
        <v>[size=85][b][color=red]142[/color] parceiros de hit, nota nº [color=#E1EBF2]0[/color][color=black]92762[/color][/b]</v>
      </c>
      <c r="L105" s="12" t="str">
        <f t="shared" si="12"/>
        <v xml:space="preserve"> - </v>
      </c>
      <c r="M105" s="23" t="str">
        <f>IF($B105&lt;&gt;"",CONCATENATE(" [b]","[color=",Definicoes_Instrucoes!$B$3,"]",$B105,"[/color]","[/b]"),"")</f>
        <v xml:space="preserve"> [b][color=#005188]2012-11-26[/color][/b]</v>
      </c>
      <c r="N105" s="12" t="str">
        <f t="shared" si="13"/>
        <v xml:space="preserve"> - :flag-pt:</v>
      </c>
      <c r="O105" s="12" t="str">
        <f t="shared" si="14"/>
        <v xml:space="preserve"> [url=https://pt.eurobilltracker.com/notes/?id=115242673][color=black][b]miguelfatima[/b][/color][/url]</v>
      </c>
      <c r="P105" s="15" t="str">
        <f>IF($H105&lt;&gt;"",CONCATENATE(" – [color=",Definicoes_Instrucoes!$B$4,"]",$H105,"[/color]"),"")</f>
        <v/>
      </c>
      <c r="Q105" s="15" t="str">
        <f t="shared" si="15"/>
        <v>[/size]</v>
      </c>
      <c r="R105" s="20" t="str">
        <f t="shared" si="16"/>
        <v>[size=85][b][color=red]142[/color] parceiros de hit, nota nº [color=#E1EBF2]0[/color][color=black]92762[/color][/b] -  [b][color=#005188]2012-11-26[/color][/b] - :flag-pt: [url=https://pt.eurobilltracker.com/notes/?id=115242673][color=black][b]miguelfatima[/b][/color][/url][/size]</v>
      </c>
    </row>
    <row r="106" spans="1:18" x14ac:dyDescent="0.15">
      <c r="A106" s="36">
        <v>141</v>
      </c>
      <c r="B106" s="25" t="s">
        <v>313</v>
      </c>
      <c r="C106" s="1">
        <v>89964</v>
      </c>
      <c r="D106" s="21" t="s">
        <v>314</v>
      </c>
      <c r="E106" s="36">
        <v>167815</v>
      </c>
      <c r="F106" s="41" t="s">
        <v>10</v>
      </c>
      <c r="G106" s="36">
        <v>112490240</v>
      </c>
      <c r="I106" s="2" t="s">
        <v>8</v>
      </c>
      <c r="J106" s="15">
        <f t="shared" si="11"/>
        <v>105</v>
      </c>
      <c r="K106" s="12" t="str">
        <f>IF(AND($A106&lt;&gt;"",$C106&lt;&gt;""),CONCATENATE("[size=85][b]",IF(LEN(A106)&lt;3,CONCATENATE("[color=",Definicoes_Instrucoes!$B$5,"]",MID("000",1,3-LEN(A106)),"[/color]"),""),"[color=",Definicoes_Instrucoes!$B$1,"]",A106,"[/color]",IF(A106=1,CONCATENATE(" parceiro","[color=",Definicoes_Instrucoes!$B$5,"]","s","[/color]")," parceiros")," de hit, nota nº ",IF(LEN(C106)&lt;6,CONCATENATE("[color=",Definicoes_Instrucoes!$B$5,"]",MID("000000",1,6-LEN(C106)),"[/color]"),""),"[color=",Definicoes_Instrucoes!$B$2,"]",C106,"[/color]","[/b]"),"")</f>
        <v>[size=85][b][color=red]141[/color] parceiros de hit, nota nº [color=#E1EBF2]0[/color][color=black]89964[/color][/b]</v>
      </c>
      <c r="L106" s="12" t="str">
        <f t="shared" si="12"/>
        <v xml:space="preserve"> - </v>
      </c>
      <c r="M106" s="23" t="str">
        <f>IF($B106&lt;&gt;"",CONCATENATE(" [b]","[color=",Definicoes_Instrucoes!$B$3,"]",$B106,"[/color]","[/b]"),"")</f>
        <v xml:space="preserve"> [b][color=#005188]2012-09-29[/color][/b]</v>
      </c>
      <c r="N106" s="12" t="str">
        <f t="shared" si="13"/>
        <v xml:space="preserve"> - :flag-pt:</v>
      </c>
      <c r="O106" s="12" t="str">
        <f t="shared" si="14"/>
        <v xml:space="preserve"> [url=https://pt.eurobilltracker.com/notes/?id=112490240][color=black][b]Lamegated[/b][/color][/url]</v>
      </c>
      <c r="P106" s="15" t="str">
        <f>IF($H106&lt;&gt;"",CONCATENATE(" – [color=",Definicoes_Instrucoes!$B$4,"]",$H106,"[/color]"),"")</f>
        <v/>
      </c>
      <c r="Q106" s="15" t="str">
        <f t="shared" si="15"/>
        <v>[/size]</v>
      </c>
      <c r="R106" s="20" t="str">
        <f t="shared" si="16"/>
        <v>[size=85][b][color=red]141[/color] parceiros de hit, nota nº [color=#E1EBF2]0[/color][color=black]89964[/color][/b] -  [b][color=#005188]2012-09-29[/color][/b] - :flag-pt: [url=https://pt.eurobilltracker.com/notes/?id=112490240][color=black][b]Lamegated[/b][/color][/url][/size]</v>
      </c>
    </row>
    <row r="107" spans="1:18" x14ac:dyDescent="0.15">
      <c r="A107" s="36">
        <v>140</v>
      </c>
      <c r="B107" s="25" t="s">
        <v>311</v>
      </c>
      <c r="C107" s="1">
        <v>72679</v>
      </c>
      <c r="D107" s="21" t="s">
        <v>312</v>
      </c>
      <c r="E107" s="36">
        <v>140811</v>
      </c>
      <c r="F107" s="41" t="s">
        <v>10</v>
      </c>
      <c r="G107" s="36">
        <v>86023464</v>
      </c>
      <c r="I107" s="2" t="s">
        <v>8</v>
      </c>
      <c r="J107" s="15">
        <f t="shared" si="11"/>
        <v>106</v>
      </c>
      <c r="K107" s="12" t="str">
        <f>IF(AND($A107&lt;&gt;"",$C107&lt;&gt;""),CONCATENATE("[size=85][b]",IF(LEN(A107)&lt;3,CONCATENATE("[color=",Definicoes_Instrucoes!$B$5,"]",MID("000",1,3-LEN(A107)),"[/color]"),""),"[color=",Definicoes_Instrucoes!$B$1,"]",A107,"[/color]",IF(A107=1,CONCATENATE(" parceiro","[color=",Definicoes_Instrucoes!$B$5,"]","s","[/color]")," parceiros")," de hit, nota nº ",IF(LEN(C107)&lt;6,CONCATENATE("[color=",Definicoes_Instrucoes!$B$5,"]",MID("000000",1,6-LEN(C107)),"[/color]"),""),"[color=",Definicoes_Instrucoes!$B$2,"]",C107,"[/color]","[/b]"),"")</f>
        <v>[size=85][b][color=red]140[/color] parceiros de hit, nota nº [color=#E1EBF2]0[/color][color=black]72679[/color][/b]</v>
      </c>
      <c r="L107" s="12" t="str">
        <f t="shared" si="12"/>
        <v xml:space="preserve"> - </v>
      </c>
      <c r="M107" s="23" t="str">
        <f>IF($B107&lt;&gt;"",CONCATENATE(" [b]","[color=",Definicoes_Instrucoes!$B$3,"]",$B107,"[/color]","[/b]"),"")</f>
        <v xml:space="preserve"> [b][color=#005188]2012-08-23[/color][/b]</v>
      </c>
      <c r="N107" s="12" t="str">
        <f t="shared" si="13"/>
        <v xml:space="preserve"> - :flag-pt:</v>
      </c>
      <c r="O107" s="12" t="str">
        <f t="shared" si="14"/>
        <v xml:space="preserve"> [url=https://pt.eurobilltracker.com/notes/?id=86023464][color=black][b]asg[/b][/color][/url]</v>
      </c>
      <c r="P107" s="15" t="str">
        <f>IF($H107&lt;&gt;"",CONCATENATE(" – [color=",Definicoes_Instrucoes!$B$4,"]",$H107,"[/color]"),"")</f>
        <v/>
      </c>
      <c r="Q107" s="15" t="str">
        <f t="shared" si="15"/>
        <v>[/size]</v>
      </c>
      <c r="R107" s="20" t="str">
        <f t="shared" si="16"/>
        <v>[size=85][b][color=red]140[/color] parceiros de hit, nota nº [color=#E1EBF2]0[/color][color=black]72679[/color][/b] -  [b][color=#005188]2012-08-23[/color][/b] - :flag-pt: [url=https://pt.eurobilltracker.com/notes/?id=86023464][color=black][b]asg[/b][/color][/url][/size]</v>
      </c>
    </row>
    <row r="108" spans="1:18" x14ac:dyDescent="0.15">
      <c r="A108" s="36">
        <v>139</v>
      </c>
      <c r="B108" s="25" t="s">
        <v>309</v>
      </c>
      <c r="C108" s="1">
        <v>89739</v>
      </c>
      <c r="D108" s="21" t="s">
        <v>310</v>
      </c>
      <c r="E108" s="36">
        <v>135853</v>
      </c>
      <c r="F108" s="41" t="s">
        <v>10</v>
      </c>
      <c r="G108" s="36">
        <v>112416069</v>
      </c>
      <c r="I108" s="2" t="s">
        <v>8</v>
      </c>
      <c r="J108" s="15">
        <f t="shared" si="11"/>
        <v>107</v>
      </c>
      <c r="K108" s="12" t="str">
        <f>IF(AND($A108&lt;&gt;"",$C108&lt;&gt;""),CONCATENATE("[size=85][b]",IF(LEN(A108)&lt;3,CONCATENATE("[color=",Definicoes_Instrucoes!$B$5,"]",MID("000",1,3-LEN(A108)),"[/color]"),""),"[color=",Definicoes_Instrucoes!$B$1,"]",A108,"[/color]",IF(A108=1,CONCATENATE(" parceiro","[color=",Definicoes_Instrucoes!$B$5,"]","s","[/color]")," parceiros")," de hit, nota nº ",IF(LEN(C108)&lt;6,CONCATENATE("[color=",Definicoes_Instrucoes!$B$5,"]",MID("000000",1,6-LEN(C108)),"[/color]"),""),"[color=",Definicoes_Instrucoes!$B$2,"]",C108,"[/color]","[/b]"),"")</f>
        <v>[size=85][b][color=red]139[/color] parceiros de hit, nota nº [color=#E1EBF2]0[/color][color=black]89739[/color][/b]</v>
      </c>
      <c r="L108" s="12" t="str">
        <f t="shared" si="12"/>
        <v xml:space="preserve"> - </v>
      </c>
      <c r="M108" s="23" t="str">
        <f>IF($B108&lt;&gt;"",CONCATENATE(" [b]","[color=",Definicoes_Instrucoes!$B$3,"]",$B108,"[/color]","[/b]"),"")</f>
        <v xml:space="preserve"> [b][color=#005188]2012-06-12[/color][/b]</v>
      </c>
      <c r="N108" s="12" t="str">
        <f t="shared" si="13"/>
        <v xml:space="preserve"> - :flag-pt:</v>
      </c>
      <c r="O108" s="12" t="str">
        <f t="shared" si="14"/>
        <v xml:space="preserve"> [url=https://pt.eurobilltracker.com/notes/?id=112416069][color=black][b]Seventy_Six[/b][/color][/url]</v>
      </c>
      <c r="P108" s="15" t="str">
        <f>IF($H108&lt;&gt;"",CONCATENATE(" – [color=",Definicoes_Instrucoes!$B$4,"]",$H108,"[/color]"),"")</f>
        <v/>
      </c>
      <c r="Q108" s="15" t="str">
        <f t="shared" si="15"/>
        <v>[/size]</v>
      </c>
      <c r="R108" s="20" t="str">
        <f t="shared" si="16"/>
        <v>[size=85][b][color=red]139[/color] parceiros de hit, nota nº [color=#E1EBF2]0[/color][color=black]89739[/color][/b] -  [b][color=#005188]2012-06-12[/color][/b] - :flag-pt: [url=https://pt.eurobilltracker.com/notes/?id=112416069][color=black][b]Seventy_Six[/b][/color][/url][/size]</v>
      </c>
    </row>
    <row r="109" spans="1:18" x14ac:dyDescent="0.15">
      <c r="A109" s="36">
        <v>138</v>
      </c>
      <c r="B109" s="25" t="s">
        <v>307</v>
      </c>
      <c r="C109" s="1">
        <v>72990</v>
      </c>
      <c r="D109" s="21" t="s">
        <v>308</v>
      </c>
      <c r="E109" s="36">
        <v>65015</v>
      </c>
      <c r="F109" s="42" t="s">
        <v>133</v>
      </c>
      <c r="G109" s="36">
        <v>86374570</v>
      </c>
      <c r="I109" s="2" t="s">
        <v>8</v>
      </c>
      <c r="J109" s="15">
        <f t="shared" si="11"/>
        <v>108</v>
      </c>
      <c r="K109" s="12" t="str">
        <f>IF(AND($A109&lt;&gt;"",$C109&lt;&gt;""),CONCATENATE("[size=85][b]",IF(LEN(A109)&lt;3,CONCATENATE("[color=",Definicoes_Instrucoes!$B$5,"]",MID("000",1,3-LEN(A109)),"[/color]"),""),"[color=",Definicoes_Instrucoes!$B$1,"]",A109,"[/color]",IF(A109=1,CONCATENATE(" parceiro","[color=",Definicoes_Instrucoes!$B$5,"]","s","[/color]")," parceiros")," de hit, nota nº ",IF(LEN(C109)&lt;6,CONCATENATE("[color=",Definicoes_Instrucoes!$B$5,"]",MID("000000",1,6-LEN(C109)),"[/color]"),""),"[color=",Definicoes_Instrucoes!$B$2,"]",C109,"[/color]","[/b]"),"")</f>
        <v>[size=85][b][color=red]138[/color] parceiros de hit, nota nº [color=#E1EBF2]0[/color][color=black]72990[/color][/b]</v>
      </c>
      <c r="L109" s="12" t="str">
        <f t="shared" si="12"/>
        <v xml:space="preserve"> - </v>
      </c>
      <c r="M109" s="23" t="str">
        <f>IF($B109&lt;&gt;"",CONCATENATE(" [b]","[color=",Definicoes_Instrucoes!$B$3,"]",$B109,"[/color]","[/b]"),"")</f>
        <v xml:space="preserve"> [b][color=#005188]2012-04-12[/color][/b]</v>
      </c>
      <c r="N109" s="12" t="str">
        <f t="shared" si="13"/>
        <v xml:space="preserve"> - :flag-fr:</v>
      </c>
      <c r="O109" s="12" t="str">
        <f t="shared" si="14"/>
        <v xml:space="preserve"> [url=https://pt.eurobilltracker.com/notes/?id=86374570][color=black][b]nico13[/b][/color][/url]</v>
      </c>
      <c r="P109" s="15" t="str">
        <f>IF($H109&lt;&gt;"",CONCATENATE(" – [color=",Definicoes_Instrucoes!$B$4,"]",$H109,"[/color]"),"")</f>
        <v/>
      </c>
      <c r="Q109" s="15" t="str">
        <f t="shared" si="15"/>
        <v>[/size]</v>
      </c>
      <c r="R109" s="20" t="str">
        <f t="shared" si="16"/>
        <v>[size=85][b][color=red]138[/color] parceiros de hit, nota nº [color=#E1EBF2]0[/color][color=black]72990[/color][/b] -  [b][color=#005188]2012-04-12[/color][/b] - :flag-fr: [url=https://pt.eurobilltracker.com/notes/?id=86374570][color=black][b]nico13[/b][/color][/url][/size]</v>
      </c>
    </row>
    <row r="110" spans="1:18" x14ac:dyDescent="0.15">
      <c r="A110" s="36">
        <v>137</v>
      </c>
      <c r="B110" s="25" t="s">
        <v>305</v>
      </c>
      <c r="C110" s="1">
        <v>87610</v>
      </c>
      <c r="D110" s="21" t="s">
        <v>306</v>
      </c>
      <c r="E110" s="36">
        <v>144139</v>
      </c>
      <c r="F110" s="42" t="s">
        <v>302</v>
      </c>
      <c r="G110" s="36">
        <v>109421230</v>
      </c>
      <c r="I110" s="2" t="s">
        <v>8</v>
      </c>
      <c r="J110" s="15">
        <f t="shared" si="11"/>
        <v>109</v>
      </c>
      <c r="K110" s="12" t="str">
        <f>IF(AND($A110&lt;&gt;"",$C110&lt;&gt;""),CONCATENATE("[size=85][b]",IF(LEN(A110)&lt;3,CONCATENATE("[color=",Definicoes_Instrucoes!$B$5,"]",MID("000",1,3-LEN(A110)),"[/color]"),""),"[color=",Definicoes_Instrucoes!$B$1,"]",A110,"[/color]",IF(A110=1,CONCATENATE(" parceiro","[color=",Definicoes_Instrucoes!$B$5,"]","s","[/color]")," parceiros")," de hit, nota nº ",IF(LEN(C110)&lt;6,CONCATENATE("[color=",Definicoes_Instrucoes!$B$5,"]",MID("000000",1,6-LEN(C110)),"[/color]"),""),"[color=",Definicoes_Instrucoes!$B$2,"]",C110,"[/color]","[/b]"),"")</f>
        <v>[size=85][b][color=red]137[/color] parceiros de hit, nota nº [color=#E1EBF2]0[/color][color=black]87610[/color][/b]</v>
      </c>
      <c r="L110" s="12" t="str">
        <f t="shared" si="12"/>
        <v xml:space="preserve"> - </v>
      </c>
      <c r="M110" s="23" t="str">
        <f>IF($B110&lt;&gt;"",CONCATENATE(" [b]","[color=",Definicoes_Instrucoes!$B$3,"]",$B110,"[/color]","[/b]"),"")</f>
        <v xml:space="preserve"> [b][color=#005188]2012-03-29[/color][/b]</v>
      </c>
      <c r="N110" s="12" t="str">
        <f t="shared" si="13"/>
        <v xml:space="preserve"> - :flag-be:</v>
      </c>
      <c r="O110" s="12" t="str">
        <f t="shared" si="14"/>
        <v xml:space="preserve"> [url=https://pt.eurobilltracker.com/notes/?id=109421230][color=black][b]OlivierK[/b][/color][/url]</v>
      </c>
      <c r="P110" s="15" t="str">
        <f>IF($H110&lt;&gt;"",CONCATENATE(" – [color=",Definicoes_Instrucoes!$B$4,"]",$H110,"[/color]"),"")</f>
        <v/>
      </c>
      <c r="Q110" s="15" t="str">
        <f t="shared" si="15"/>
        <v>[/size]</v>
      </c>
      <c r="R110" s="20" t="str">
        <f t="shared" si="16"/>
        <v>[size=85][b][color=red]137[/color] parceiros de hit, nota nº [color=#E1EBF2]0[/color][color=black]87610[/color][/b] -  [b][color=#005188]2012-03-29[/color][/b] - :flag-be: [url=https://pt.eurobilltracker.com/notes/?id=109421230][color=black][b]OlivierK[/b][/color][/url][/size]</v>
      </c>
    </row>
    <row r="111" spans="1:18" x14ac:dyDescent="0.15">
      <c r="A111" s="36">
        <v>136</v>
      </c>
      <c r="B111" s="25" t="s">
        <v>303</v>
      </c>
      <c r="C111" s="1">
        <v>85983</v>
      </c>
      <c r="D111" s="21" t="s">
        <v>304</v>
      </c>
      <c r="E111" s="36">
        <v>69497</v>
      </c>
      <c r="F111" s="41" t="s">
        <v>10</v>
      </c>
      <c r="G111" s="36">
        <v>107566329</v>
      </c>
      <c r="I111" s="2" t="s">
        <v>8</v>
      </c>
      <c r="J111" s="15">
        <f t="shared" si="11"/>
        <v>110</v>
      </c>
      <c r="K111" s="12" t="str">
        <f>IF(AND($A111&lt;&gt;"",$C111&lt;&gt;""),CONCATENATE("[size=85][b]",IF(LEN(A111)&lt;3,CONCATENATE("[color=",Definicoes_Instrucoes!$B$5,"]",MID("000",1,3-LEN(A111)),"[/color]"),""),"[color=",Definicoes_Instrucoes!$B$1,"]",A111,"[/color]",IF(A111=1,CONCATENATE(" parceiro","[color=",Definicoes_Instrucoes!$B$5,"]","s","[/color]")," parceiros")," de hit, nota nº ",IF(LEN(C111)&lt;6,CONCATENATE("[color=",Definicoes_Instrucoes!$B$5,"]",MID("000000",1,6-LEN(C111)),"[/color]"),""),"[color=",Definicoes_Instrucoes!$B$2,"]",C111,"[/color]","[/b]"),"")</f>
        <v>[size=85][b][color=red]136[/color] parceiros de hit, nota nº [color=#E1EBF2]0[/color][color=black]85983[/color][/b]</v>
      </c>
      <c r="L111" s="12" t="str">
        <f t="shared" si="12"/>
        <v xml:space="preserve"> - </v>
      </c>
      <c r="M111" s="23" t="str">
        <f>IF($B111&lt;&gt;"",CONCATENATE(" [b]","[color=",Definicoes_Instrucoes!$B$3,"]",$B111,"[/color]","[/b]"),"")</f>
        <v xml:space="preserve"> [b][color=#005188]2012-03-24[/color][/b]</v>
      </c>
      <c r="N111" s="12" t="str">
        <f t="shared" si="13"/>
        <v xml:space="preserve"> - :flag-pt:</v>
      </c>
      <c r="O111" s="12" t="str">
        <f t="shared" si="14"/>
        <v xml:space="preserve"> [url=https://pt.eurobilltracker.com/notes/?id=107566329][color=black][b]WSilva46[/b][/color][/url]</v>
      </c>
      <c r="P111" s="15" t="str">
        <f>IF($H111&lt;&gt;"",CONCATENATE(" – [color=",Definicoes_Instrucoes!$B$4,"]",$H111,"[/color]"),"")</f>
        <v/>
      </c>
      <c r="Q111" s="15" t="str">
        <f t="shared" si="15"/>
        <v>[/size]</v>
      </c>
      <c r="R111" s="20" t="str">
        <f t="shared" si="16"/>
        <v>[size=85][b][color=red]136[/color] parceiros de hit, nota nº [color=#E1EBF2]0[/color][color=black]85983[/color][/b] -  [b][color=#005188]2012-03-24[/color][/b] - :flag-pt: [url=https://pt.eurobilltracker.com/notes/?id=107566329][color=black][b]WSilva46[/b][/color][/url][/size]</v>
      </c>
    </row>
    <row r="112" spans="1:18" x14ac:dyDescent="0.15">
      <c r="A112" s="36">
        <v>135</v>
      </c>
      <c r="B112" s="25" t="s">
        <v>300</v>
      </c>
      <c r="C112" s="1">
        <v>84086</v>
      </c>
      <c r="D112" s="21" t="s">
        <v>301</v>
      </c>
      <c r="E112" s="36">
        <v>157969</v>
      </c>
      <c r="F112" s="42" t="s">
        <v>302</v>
      </c>
      <c r="G112" s="36">
        <v>107421603</v>
      </c>
      <c r="I112" s="2" t="s">
        <v>8</v>
      </c>
      <c r="J112" s="15">
        <f t="shared" si="11"/>
        <v>111</v>
      </c>
      <c r="K112" s="12" t="str">
        <f>IF(AND($A112&lt;&gt;"",$C112&lt;&gt;""),CONCATENATE("[size=85][b]",IF(LEN(A112)&lt;3,CONCATENATE("[color=",Definicoes_Instrucoes!$B$5,"]",MID("000",1,3-LEN(A112)),"[/color]"),""),"[color=",Definicoes_Instrucoes!$B$1,"]",A112,"[/color]",IF(A112=1,CONCATENATE(" parceiro","[color=",Definicoes_Instrucoes!$B$5,"]","s","[/color]")," parceiros")," de hit, nota nº ",IF(LEN(C112)&lt;6,CONCATENATE("[color=",Definicoes_Instrucoes!$B$5,"]",MID("000000",1,6-LEN(C112)),"[/color]"),""),"[color=",Definicoes_Instrucoes!$B$2,"]",C112,"[/color]","[/b]"),"")</f>
        <v>[size=85][b][color=red]135[/color] parceiros de hit, nota nº [color=#E1EBF2]0[/color][color=black]84086[/color][/b]</v>
      </c>
      <c r="L112" s="12" t="str">
        <f t="shared" si="12"/>
        <v xml:space="preserve"> - </v>
      </c>
      <c r="M112" s="23" t="str">
        <f>IF($B112&lt;&gt;"",CONCATENATE(" [b]","[color=",Definicoes_Instrucoes!$B$3,"]",$B112,"[/color]","[/b]"),"")</f>
        <v xml:space="preserve"> [b][color=#005188]2012-02-10[/color][/b]</v>
      </c>
      <c r="N112" s="12" t="str">
        <f t="shared" si="13"/>
        <v xml:space="preserve"> - :flag-be:</v>
      </c>
      <c r="O112" s="12" t="str">
        <f t="shared" si="14"/>
        <v xml:space="preserve"> [url=https://pt.eurobilltracker.com/notes/?id=107421603][color=black][b]notasinag[/b][/color][/url]</v>
      </c>
      <c r="P112" s="15" t="str">
        <f>IF($H112&lt;&gt;"",CONCATENATE(" – [color=",Definicoes_Instrucoes!$B$4,"]",$H112,"[/color]"),"")</f>
        <v/>
      </c>
      <c r="Q112" s="15" t="str">
        <f t="shared" si="15"/>
        <v>[/size]</v>
      </c>
      <c r="R112" s="20" t="str">
        <f t="shared" si="16"/>
        <v>[size=85][b][color=red]135[/color] parceiros de hit, nota nº [color=#E1EBF2]0[/color][color=black]84086[/color][/b] -  [b][color=#005188]2012-02-10[/color][/b] - :flag-be: [url=https://pt.eurobilltracker.com/notes/?id=107421603][color=black][b]notasinag[/b][/color][/url][/size]</v>
      </c>
    </row>
    <row r="113" spans="1:18" x14ac:dyDescent="0.15">
      <c r="A113" s="36">
        <v>134</v>
      </c>
      <c r="B113" s="25" t="s">
        <v>298</v>
      </c>
      <c r="C113" s="1">
        <v>83652</v>
      </c>
      <c r="D113" s="21" t="s">
        <v>299</v>
      </c>
      <c r="E113" s="36">
        <v>167496</v>
      </c>
      <c r="F113" s="41" t="s">
        <v>10</v>
      </c>
      <c r="G113" s="36">
        <v>103431919</v>
      </c>
      <c r="I113" s="2" t="s">
        <v>8</v>
      </c>
      <c r="J113" s="15">
        <f t="shared" si="11"/>
        <v>112</v>
      </c>
      <c r="K113" s="12" t="str">
        <f>IF(AND($A113&lt;&gt;"",$C113&lt;&gt;""),CONCATENATE("[size=85][b]",IF(LEN(A113)&lt;3,CONCATENATE("[color=",Definicoes_Instrucoes!$B$5,"]",MID("000",1,3-LEN(A113)),"[/color]"),""),"[color=",Definicoes_Instrucoes!$B$1,"]",A113,"[/color]",IF(A113=1,CONCATENATE(" parceiro","[color=",Definicoes_Instrucoes!$B$5,"]","s","[/color]")," parceiros")," de hit, nota nº ",IF(LEN(C113)&lt;6,CONCATENATE("[color=",Definicoes_Instrucoes!$B$5,"]",MID("000000",1,6-LEN(C113)),"[/color]"),""),"[color=",Definicoes_Instrucoes!$B$2,"]",C113,"[/color]","[/b]"),"")</f>
        <v>[size=85][b][color=red]134[/color] parceiros de hit, nota nº [color=#E1EBF2]0[/color][color=black]83652[/color][/b]</v>
      </c>
      <c r="L113" s="12" t="str">
        <f t="shared" si="12"/>
        <v xml:space="preserve"> - </v>
      </c>
      <c r="M113" s="23" t="str">
        <f>IF($B113&lt;&gt;"",CONCATENATE(" [b]","[color=",Definicoes_Instrucoes!$B$3,"]",$B113,"[/color]","[/b]"),"")</f>
        <v xml:space="preserve"> [b][color=#005188]2011-11-11[/color][/b]</v>
      </c>
      <c r="N113" s="12" t="str">
        <f t="shared" si="13"/>
        <v xml:space="preserve"> - :flag-pt:</v>
      </c>
      <c r="O113" s="12" t="str">
        <f t="shared" si="14"/>
        <v xml:space="preserve"> [url=https://pt.eurobilltracker.com/notes/?id=103431919][color=black][b]electric money[/b][/color][/url]</v>
      </c>
      <c r="P113" s="15" t="str">
        <f>IF($H113&lt;&gt;"",CONCATENATE(" – [color=",Definicoes_Instrucoes!$B$4,"]",$H113,"[/color]"),"")</f>
        <v/>
      </c>
      <c r="Q113" s="15" t="str">
        <f t="shared" si="15"/>
        <v>[/size]</v>
      </c>
      <c r="R113" s="20" t="str">
        <f t="shared" si="16"/>
        <v>[size=85][b][color=red]134[/color] parceiros de hit, nota nº [color=#E1EBF2]0[/color][color=black]83652[/color][/b] -  [b][color=#005188]2011-11-11[/color][/b] - :flag-pt: [url=https://pt.eurobilltracker.com/notes/?id=103431919][color=black][b]electric money[/b][/color][/url][/size]</v>
      </c>
    </row>
    <row r="114" spans="1:18" x14ac:dyDescent="0.15">
      <c r="A114" s="36">
        <v>133</v>
      </c>
      <c r="B114" s="25" t="s">
        <v>296</v>
      </c>
      <c r="C114" s="1">
        <v>50759</v>
      </c>
      <c r="D114" s="21" t="s">
        <v>297</v>
      </c>
      <c r="E114" s="36">
        <v>112716</v>
      </c>
      <c r="F114" s="42" t="s">
        <v>47</v>
      </c>
      <c r="G114" s="36">
        <v>56734999</v>
      </c>
      <c r="I114" s="2" t="s">
        <v>8</v>
      </c>
      <c r="J114" s="15">
        <f t="shared" si="11"/>
        <v>113</v>
      </c>
      <c r="K114" s="12" t="str">
        <f>IF(AND($A114&lt;&gt;"",$C114&lt;&gt;""),CONCATENATE("[size=85][b]",IF(LEN(A114)&lt;3,CONCATENATE("[color=",Definicoes_Instrucoes!$B$5,"]",MID("000",1,3-LEN(A114)),"[/color]"),""),"[color=",Definicoes_Instrucoes!$B$1,"]",A114,"[/color]",IF(A114=1,CONCATENATE(" parceiro","[color=",Definicoes_Instrucoes!$B$5,"]","s","[/color]")," parceiros")," de hit, nota nº ",IF(LEN(C114)&lt;6,CONCATENATE("[color=",Definicoes_Instrucoes!$B$5,"]",MID("000000",1,6-LEN(C114)),"[/color]"),""),"[color=",Definicoes_Instrucoes!$B$2,"]",C114,"[/color]","[/b]"),"")</f>
        <v>[size=85][b][color=red]133[/color] parceiros de hit, nota nº [color=#E1EBF2]0[/color][color=black]50759[/color][/b]</v>
      </c>
      <c r="L114" s="12" t="str">
        <f t="shared" si="12"/>
        <v xml:space="preserve"> - </v>
      </c>
      <c r="M114" s="23" t="str">
        <f>IF($B114&lt;&gt;"",CONCATENATE(" [b]","[color=",Definicoes_Instrucoes!$B$3,"]",$B114,"[/color]","[/b]"),"")</f>
        <v xml:space="preserve"> [b][color=#005188]2011-11-03[/color][/b]</v>
      </c>
      <c r="N114" s="12" t="str">
        <f t="shared" si="13"/>
        <v xml:space="preserve"> - :flag-de:</v>
      </c>
      <c r="O114" s="12" t="str">
        <f t="shared" si="14"/>
        <v xml:space="preserve"> [url=https://pt.eurobilltracker.com/notes/?id=56734999][color=black][b]kamakoe[/b][/color][/url]</v>
      </c>
      <c r="P114" s="15" t="str">
        <f>IF($H114&lt;&gt;"",CONCATENATE(" – [color=",Definicoes_Instrucoes!$B$4,"]",$H114,"[/color]"),"")</f>
        <v/>
      </c>
      <c r="Q114" s="15" t="str">
        <f t="shared" si="15"/>
        <v>[/size]</v>
      </c>
      <c r="R114" s="20" t="str">
        <f t="shared" si="16"/>
        <v>[size=85][b][color=red]133[/color] parceiros de hit, nota nº [color=#E1EBF2]0[/color][color=black]50759[/color][/b] -  [b][color=#005188]2011-11-03[/color][/b] - :flag-de: [url=https://pt.eurobilltracker.com/notes/?id=56734999][color=black][b]kamakoe[/b][/color][/url][/size]</v>
      </c>
    </row>
    <row r="115" spans="1:18" x14ac:dyDescent="0.15">
      <c r="A115" s="36">
        <v>132</v>
      </c>
      <c r="B115" s="25" t="s">
        <v>294</v>
      </c>
      <c r="C115" s="1">
        <v>83431</v>
      </c>
      <c r="D115" s="21" t="s">
        <v>295</v>
      </c>
      <c r="E115" s="36">
        <v>135768</v>
      </c>
      <c r="F115" s="41" t="s">
        <v>10</v>
      </c>
      <c r="G115" s="36">
        <v>102869561</v>
      </c>
      <c r="I115" s="2" t="s">
        <v>8</v>
      </c>
      <c r="J115" s="15">
        <f t="shared" si="11"/>
        <v>114</v>
      </c>
      <c r="K115" s="12" t="str">
        <f>IF(AND($A115&lt;&gt;"",$C115&lt;&gt;""),CONCATENATE("[size=85][b]",IF(LEN(A115)&lt;3,CONCATENATE("[color=",Definicoes_Instrucoes!$B$5,"]",MID("000",1,3-LEN(A115)),"[/color]"),""),"[color=",Definicoes_Instrucoes!$B$1,"]",A115,"[/color]",IF(A115=1,CONCATENATE(" parceiro","[color=",Definicoes_Instrucoes!$B$5,"]","s","[/color]")," parceiros")," de hit, nota nº ",IF(LEN(C115)&lt;6,CONCATENATE("[color=",Definicoes_Instrucoes!$B$5,"]",MID("000000",1,6-LEN(C115)),"[/color]"),""),"[color=",Definicoes_Instrucoes!$B$2,"]",C115,"[/color]","[/b]"),"")</f>
        <v>[size=85][b][color=red]132[/color] parceiros de hit, nota nº [color=#E1EBF2]0[/color][color=black]83431[/color][/b]</v>
      </c>
      <c r="L115" s="12" t="str">
        <f t="shared" si="12"/>
        <v xml:space="preserve"> - </v>
      </c>
      <c r="M115" s="23" t="str">
        <f>IF($B115&lt;&gt;"",CONCATENATE(" [b]","[color=",Definicoes_Instrucoes!$B$3,"]",$B115,"[/color]","[/b]"),"")</f>
        <v xml:space="preserve"> [b][color=#005188]2011-10-28[/color][/b]</v>
      </c>
      <c r="N115" s="12" t="str">
        <f t="shared" si="13"/>
        <v xml:space="preserve"> - :flag-pt:</v>
      </c>
      <c r="O115" s="12" t="str">
        <f t="shared" si="14"/>
        <v xml:space="preserve"> [url=https://pt.eurobilltracker.com/notes/?id=102869561][color=black][b]Nuno Carvalho[/b][/color][/url]</v>
      </c>
      <c r="P115" s="15" t="str">
        <f>IF($H115&lt;&gt;"",CONCATENATE(" – [color=",Definicoes_Instrucoes!$B$4,"]",$H115,"[/color]"),"")</f>
        <v/>
      </c>
      <c r="Q115" s="15" t="str">
        <f t="shared" si="15"/>
        <v>[/size]</v>
      </c>
      <c r="R115" s="20" t="str">
        <f t="shared" si="16"/>
        <v>[size=85][b][color=red]132[/color] parceiros de hit, nota nº [color=#E1EBF2]0[/color][color=black]83431[/color][/b] -  [b][color=#005188]2011-10-28[/color][/b] - :flag-pt: [url=https://pt.eurobilltracker.com/notes/?id=102869561][color=black][b]Nuno Carvalho[/b][/color][/url][/size]</v>
      </c>
    </row>
    <row r="116" spans="1:18" x14ac:dyDescent="0.15">
      <c r="A116" s="36">
        <v>131</v>
      </c>
      <c r="B116" s="25" t="s">
        <v>292</v>
      </c>
      <c r="C116" s="1">
        <v>81851</v>
      </c>
      <c r="D116" s="21" t="s">
        <v>293</v>
      </c>
      <c r="E116" s="36">
        <v>137208</v>
      </c>
      <c r="F116" s="41" t="s">
        <v>10</v>
      </c>
      <c r="G116" s="36">
        <v>100119220</v>
      </c>
      <c r="I116" s="2" t="s">
        <v>8</v>
      </c>
      <c r="J116" s="15">
        <f t="shared" si="11"/>
        <v>115</v>
      </c>
      <c r="K116" s="12" t="str">
        <f>IF(AND($A116&lt;&gt;"",$C116&lt;&gt;""),CONCATENATE("[size=85][b]",IF(LEN(A116)&lt;3,CONCATENATE("[color=",Definicoes_Instrucoes!$B$5,"]",MID("000",1,3-LEN(A116)),"[/color]"),""),"[color=",Definicoes_Instrucoes!$B$1,"]",A116,"[/color]",IF(A116=1,CONCATENATE(" parceiro","[color=",Definicoes_Instrucoes!$B$5,"]","s","[/color]")," parceiros")," de hit, nota nº ",IF(LEN(C116)&lt;6,CONCATENATE("[color=",Definicoes_Instrucoes!$B$5,"]",MID("000000",1,6-LEN(C116)),"[/color]"),""),"[color=",Definicoes_Instrucoes!$B$2,"]",C116,"[/color]","[/b]"),"")</f>
        <v>[size=85][b][color=red]131[/color] parceiros de hit, nota nº [color=#E1EBF2]0[/color][color=black]81851[/color][/b]</v>
      </c>
      <c r="L116" s="12" t="str">
        <f t="shared" si="12"/>
        <v xml:space="preserve"> - </v>
      </c>
      <c r="M116" s="23" t="str">
        <f>IF($B116&lt;&gt;"",CONCATENATE(" [b]","[color=",Definicoes_Instrucoes!$B$3,"]",$B116,"[/color]","[/b]"),"")</f>
        <v xml:space="preserve"> [b][color=#005188]2011-08-24[/color][/b]</v>
      </c>
      <c r="N116" s="12" t="str">
        <f t="shared" si="13"/>
        <v xml:space="preserve"> - :flag-pt:</v>
      </c>
      <c r="O116" s="12" t="str">
        <f t="shared" si="14"/>
        <v xml:space="preserve"> [url=https://pt.eurobilltracker.com/notes/?id=100119220][color=black][b]AntonioJoseSeabra[/b][/color][/url]</v>
      </c>
      <c r="P116" s="15" t="str">
        <f>IF($H116&lt;&gt;"",CONCATENATE(" – [color=",Definicoes_Instrucoes!$B$4,"]",$H116,"[/color]"),"")</f>
        <v/>
      </c>
      <c r="Q116" s="15" t="str">
        <f t="shared" si="15"/>
        <v>[/size]</v>
      </c>
      <c r="R116" s="20" t="str">
        <f t="shared" si="16"/>
        <v>[size=85][b][color=red]131[/color] parceiros de hit, nota nº [color=#E1EBF2]0[/color][color=black]81851[/color][/b] -  [b][color=#005188]2011-08-24[/color][/b] - :flag-pt: [url=https://pt.eurobilltracker.com/notes/?id=100119220][color=black][b]AntonioJoseSeabra[/b][/color][/url][/size]</v>
      </c>
    </row>
    <row r="117" spans="1:18" x14ac:dyDescent="0.15">
      <c r="A117" s="36">
        <v>130</v>
      </c>
      <c r="B117" s="25" t="s">
        <v>290</v>
      </c>
      <c r="C117" s="1">
        <v>35490</v>
      </c>
      <c r="D117" s="21" t="s">
        <v>291</v>
      </c>
      <c r="E117" s="36">
        <v>30296</v>
      </c>
      <c r="F117" s="42" t="s">
        <v>47</v>
      </c>
      <c r="G117" s="36">
        <v>38417168</v>
      </c>
      <c r="I117" s="2" t="s">
        <v>8</v>
      </c>
      <c r="J117" s="15">
        <f t="shared" si="11"/>
        <v>116</v>
      </c>
      <c r="K117" s="12" t="str">
        <f>IF(AND($A117&lt;&gt;"",$C117&lt;&gt;""),CONCATENATE("[size=85][b]",IF(LEN(A117)&lt;3,CONCATENATE("[color=",Definicoes_Instrucoes!$B$5,"]",MID("000",1,3-LEN(A117)),"[/color]"),""),"[color=",Definicoes_Instrucoes!$B$1,"]",A117,"[/color]",IF(A117=1,CONCATENATE(" parceiro","[color=",Definicoes_Instrucoes!$B$5,"]","s","[/color]")," parceiros")," de hit, nota nº ",IF(LEN(C117)&lt;6,CONCATENATE("[color=",Definicoes_Instrucoes!$B$5,"]",MID("000000",1,6-LEN(C117)),"[/color]"),""),"[color=",Definicoes_Instrucoes!$B$2,"]",C117,"[/color]","[/b]"),"")</f>
        <v>[size=85][b][color=red]130[/color] parceiros de hit, nota nº [color=#E1EBF2]0[/color][color=black]35490[/color][/b]</v>
      </c>
      <c r="L117" s="12" t="str">
        <f t="shared" si="12"/>
        <v xml:space="preserve"> - </v>
      </c>
      <c r="M117" s="23" t="str">
        <f>IF($B117&lt;&gt;"",CONCATENATE(" [b]","[color=",Definicoes_Instrucoes!$B$3,"]",$B117,"[/color]","[/b]"),"")</f>
        <v xml:space="preserve"> [b][color=#005188]2011-07-23[/color][/b]</v>
      </c>
      <c r="N117" s="12" t="str">
        <f t="shared" si="13"/>
        <v xml:space="preserve"> - :flag-de:</v>
      </c>
      <c r="O117" s="12" t="str">
        <f t="shared" si="14"/>
        <v xml:space="preserve"> [url=https://pt.eurobilltracker.com/notes/?id=38417168][color=black][b]Marcel08318[/b][/color][/url]</v>
      </c>
      <c r="P117" s="15" t="str">
        <f>IF($H117&lt;&gt;"",CONCATENATE(" – [color=",Definicoes_Instrucoes!$B$4,"]",$H117,"[/color]"),"")</f>
        <v/>
      </c>
      <c r="Q117" s="15" t="str">
        <f t="shared" si="15"/>
        <v>[/size]</v>
      </c>
      <c r="R117" s="20" t="str">
        <f t="shared" si="16"/>
        <v>[size=85][b][color=red]130[/color] parceiros de hit, nota nº [color=#E1EBF2]0[/color][color=black]35490[/color][/b] -  [b][color=#005188]2011-07-23[/color][/b] - :flag-de: [url=https://pt.eurobilltracker.com/notes/?id=38417168][color=black][b]Marcel08318[/b][/color][/url][/size]</v>
      </c>
    </row>
    <row r="118" spans="1:18" x14ac:dyDescent="0.15">
      <c r="A118" s="36">
        <v>129</v>
      </c>
      <c r="B118" s="25" t="s">
        <v>288</v>
      </c>
      <c r="C118" s="1">
        <v>77713</v>
      </c>
      <c r="D118" s="21" t="s">
        <v>289</v>
      </c>
      <c r="E118" s="36">
        <v>163212</v>
      </c>
      <c r="F118" s="41" t="s">
        <v>10</v>
      </c>
      <c r="G118" s="36">
        <v>94403939</v>
      </c>
      <c r="I118" s="2" t="s">
        <v>8</v>
      </c>
      <c r="J118" s="15">
        <f t="shared" si="11"/>
        <v>117</v>
      </c>
      <c r="K118" s="12" t="str">
        <f>IF(AND($A118&lt;&gt;"",$C118&lt;&gt;""),CONCATENATE("[size=85][b]",IF(LEN(A118)&lt;3,CONCATENATE("[color=",Definicoes_Instrucoes!$B$5,"]",MID("000",1,3-LEN(A118)),"[/color]"),""),"[color=",Definicoes_Instrucoes!$B$1,"]",A118,"[/color]",IF(A118=1,CONCATENATE(" parceiro","[color=",Definicoes_Instrucoes!$B$5,"]","s","[/color]")," parceiros")," de hit, nota nº ",IF(LEN(C118)&lt;6,CONCATENATE("[color=",Definicoes_Instrucoes!$B$5,"]",MID("000000",1,6-LEN(C118)),"[/color]"),""),"[color=",Definicoes_Instrucoes!$B$2,"]",C118,"[/color]","[/b]"),"")</f>
        <v>[size=85][b][color=red]129[/color] parceiros de hit, nota nº [color=#E1EBF2]0[/color][color=black]77713[/color][/b]</v>
      </c>
      <c r="L118" s="12" t="str">
        <f t="shared" si="12"/>
        <v xml:space="preserve"> - </v>
      </c>
      <c r="M118" s="23" t="str">
        <f>IF($B118&lt;&gt;"",CONCATENATE(" [b]","[color=",Definicoes_Instrucoes!$B$3,"]",$B118,"[/color]","[/b]"),"")</f>
        <v xml:space="preserve"> [b][color=#005188]2011-07-20[/color][/b]</v>
      </c>
      <c r="N118" s="12" t="str">
        <f t="shared" si="13"/>
        <v xml:space="preserve"> - :flag-pt:</v>
      </c>
      <c r="O118" s="12" t="str">
        <f t="shared" si="14"/>
        <v xml:space="preserve"> [url=https://pt.eurobilltracker.com/notes/?id=94403939][color=black][b]Márcia dinis[/b][/color][/url]</v>
      </c>
      <c r="P118" s="15" t="str">
        <f>IF($H118&lt;&gt;"",CONCATENATE(" – [color=",Definicoes_Instrucoes!$B$4,"]",$H118,"[/color]"),"")</f>
        <v/>
      </c>
      <c r="Q118" s="15" t="str">
        <f t="shared" si="15"/>
        <v>[/size]</v>
      </c>
      <c r="R118" s="20" t="str">
        <f t="shared" si="16"/>
        <v>[size=85][b][color=red]129[/color] parceiros de hit, nota nº [color=#E1EBF2]0[/color][color=black]77713[/color][/b] -  [b][color=#005188]2011-07-20[/color][/b] - :flag-pt: [url=https://pt.eurobilltracker.com/notes/?id=94403939][color=black][b]Márcia dinis[/b][/color][/url][/size]</v>
      </c>
    </row>
    <row r="119" spans="1:18" x14ac:dyDescent="0.15">
      <c r="A119" s="36">
        <v>128</v>
      </c>
      <c r="B119" s="25" t="s">
        <v>286</v>
      </c>
      <c r="C119" s="1">
        <v>80118</v>
      </c>
      <c r="D119" s="21" t="s">
        <v>287</v>
      </c>
      <c r="E119" s="36">
        <v>78728</v>
      </c>
      <c r="F119" s="41" t="s">
        <v>10</v>
      </c>
      <c r="G119" s="36">
        <v>97902609</v>
      </c>
      <c r="I119" s="2" t="s">
        <v>8</v>
      </c>
      <c r="J119" s="15">
        <f t="shared" si="11"/>
        <v>118</v>
      </c>
      <c r="K119" s="12" t="str">
        <f>IF(AND($A119&lt;&gt;"",$C119&lt;&gt;""),CONCATENATE("[size=85][b]",IF(LEN(A119)&lt;3,CONCATENATE("[color=",Definicoes_Instrucoes!$B$5,"]",MID("000",1,3-LEN(A119)),"[/color]"),""),"[color=",Definicoes_Instrucoes!$B$1,"]",A119,"[/color]",IF(A119=1,CONCATENATE(" parceiro","[color=",Definicoes_Instrucoes!$B$5,"]","s","[/color]")," parceiros")," de hit, nota nº ",IF(LEN(C119)&lt;6,CONCATENATE("[color=",Definicoes_Instrucoes!$B$5,"]",MID("000000",1,6-LEN(C119)),"[/color]"),""),"[color=",Definicoes_Instrucoes!$B$2,"]",C119,"[/color]","[/b]"),"")</f>
        <v>[size=85][b][color=red]128[/color] parceiros de hit, nota nº [color=#E1EBF2]0[/color][color=black]80118[/color][/b]</v>
      </c>
      <c r="L119" s="12" t="str">
        <f t="shared" si="12"/>
        <v xml:space="preserve"> - </v>
      </c>
      <c r="M119" s="23" t="str">
        <f>IF($B119&lt;&gt;"",CONCATENATE(" [b]","[color=",Definicoes_Instrucoes!$B$3,"]",$B119,"[/color]","[/b]"),"")</f>
        <v xml:space="preserve"> [b][color=#005188]2011-07-03[/color][/b]</v>
      </c>
      <c r="N119" s="12" t="str">
        <f t="shared" si="13"/>
        <v xml:space="preserve"> - :flag-pt:</v>
      </c>
      <c r="O119" s="12" t="str">
        <f t="shared" si="14"/>
        <v xml:space="preserve"> [url=https://pt.eurobilltracker.com/notes/?id=97902609][color=black][b]hnunes[/b][/color][/url]</v>
      </c>
      <c r="P119" s="15" t="str">
        <f>IF($H119&lt;&gt;"",CONCATENATE(" – [color=",Definicoes_Instrucoes!$B$4,"]",$H119,"[/color]"),"")</f>
        <v/>
      </c>
      <c r="Q119" s="15" t="str">
        <f t="shared" si="15"/>
        <v>[/size]</v>
      </c>
      <c r="R119" s="20" t="str">
        <f t="shared" si="16"/>
        <v>[size=85][b][color=red]128[/color] parceiros de hit, nota nº [color=#E1EBF2]0[/color][color=black]80118[/color][/b] -  [b][color=#005188]2011-07-03[/color][/b] - :flag-pt: [url=https://pt.eurobilltracker.com/notes/?id=97902609][color=black][b]hnunes[/b][/color][/url][/size]</v>
      </c>
    </row>
    <row r="120" spans="1:18" x14ac:dyDescent="0.15">
      <c r="A120" s="36">
        <v>127</v>
      </c>
      <c r="B120" s="25" t="s">
        <v>284</v>
      </c>
      <c r="C120" s="1">
        <v>78611</v>
      </c>
      <c r="D120" s="21" t="s">
        <v>285</v>
      </c>
      <c r="E120" s="36">
        <v>76604</v>
      </c>
      <c r="F120" s="41" t="s">
        <v>10</v>
      </c>
      <c r="G120" s="36">
        <v>95317096</v>
      </c>
      <c r="I120" s="2" t="s">
        <v>8</v>
      </c>
      <c r="J120" s="15">
        <f t="shared" si="11"/>
        <v>119</v>
      </c>
      <c r="K120" s="12" t="str">
        <f>IF(AND($A120&lt;&gt;"",$C120&lt;&gt;""),CONCATENATE("[size=85][b]",IF(LEN(A120)&lt;3,CONCATENATE("[color=",Definicoes_Instrucoes!$B$5,"]",MID("000",1,3-LEN(A120)),"[/color]"),""),"[color=",Definicoes_Instrucoes!$B$1,"]",A120,"[/color]",IF(A120=1,CONCATENATE(" parceiro","[color=",Definicoes_Instrucoes!$B$5,"]","s","[/color]")," parceiros")," de hit, nota nº ",IF(LEN(C120)&lt;6,CONCATENATE("[color=",Definicoes_Instrucoes!$B$5,"]",MID("000000",1,6-LEN(C120)),"[/color]"),""),"[color=",Definicoes_Instrucoes!$B$2,"]",C120,"[/color]","[/b]"),"")</f>
        <v>[size=85][b][color=red]127[/color] parceiros de hit, nota nº [color=#E1EBF2]0[/color][color=black]78611[/color][/b]</v>
      </c>
      <c r="L120" s="12" t="str">
        <f t="shared" si="12"/>
        <v xml:space="preserve"> - </v>
      </c>
      <c r="M120" s="23" t="str">
        <f>IF($B120&lt;&gt;"",CONCATENATE(" [b]","[color=",Definicoes_Instrucoes!$B$3,"]",$B120,"[/color]","[/b]"),"")</f>
        <v xml:space="preserve"> [b][color=#005188]2011-05-03[/color][/b]</v>
      </c>
      <c r="N120" s="12" t="str">
        <f t="shared" si="13"/>
        <v xml:space="preserve"> - :flag-pt:</v>
      </c>
      <c r="O120" s="12" t="str">
        <f t="shared" si="14"/>
        <v xml:space="preserve"> [url=https://pt.eurobilltracker.com/notes/?id=95317096][color=black][b]Pipocadoce[/b][/color][/url]</v>
      </c>
      <c r="P120" s="15" t="str">
        <f>IF($H120&lt;&gt;"",CONCATENATE(" – [color=",Definicoes_Instrucoes!$B$4,"]",$H120,"[/color]"),"")</f>
        <v/>
      </c>
      <c r="Q120" s="15" t="str">
        <f t="shared" si="15"/>
        <v>[/size]</v>
      </c>
      <c r="R120" s="20" t="str">
        <f t="shared" si="16"/>
        <v>[size=85][b][color=red]127[/color] parceiros de hit, nota nº [color=#E1EBF2]0[/color][color=black]78611[/color][/b] -  [b][color=#005188]2011-05-03[/color][/b] - :flag-pt: [url=https://pt.eurobilltracker.com/notes/?id=95317096][color=black][b]Pipocadoce[/b][/color][/url][/size]</v>
      </c>
    </row>
    <row r="121" spans="1:18" x14ac:dyDescent="0.15">
      <c r="A121" s="36">
        <v>126</v>
      </c>
      <c r="B121" s="25" t="s">
        <v>282</v>
      </c>
      <c r="C121" s="1">
        <v>77557</v>
      </c>
      <c r="D121" s="21" t="s">
        <v>283</v>
      </c>
      <c r="E121" s="36">
        <v>133911</v>
      </c>
      <c r="F121" s="41" t="s">
        <v>10</v>
      </c>
      <c r="G121" s="36">
        <v>93788346</v>
      </c>
      <c r="I121" s="2" t="s">
        <v>8</v>
      </c>
      <c r="J121" s="15">
        <f t="shared" si="11"/>
        <v>120</v>
      </c>
      <c r="K121" s="12" t="str">
        <f>IF(AND($A121&lt;&gt;"",$C121&lt;&gt;""),CONCATENATE("[size=85][b]",IF(LEN(A121)&lt;3,CONCATENATE("[color=",Definicoes_Instrucoes!$B$5,"]",MID("000",1,3-LEN(A121)),"[/color]"),""),"[color=",Definicoes_Instrucoes!$B$1,"]",A121,"[/color]",IF(A121=1,CONCATENATE(" parceiro","[color=",Definicoes_Instrucoes!$B$5,"]","s","[/color]")," parceiros")," de hit, nota nº ",IF(LEN(C121)&lt;6,CONCATENATE("[color=",Definicoes_Instrucoes!$B$5,"]",MID("000000",1,6-LEN(C121)),"[/color]"),""),"[color=",Definicoes_Instrucoes!$B$2,"]",C121,"[/color]","[/b]"),"")</f>
        <v>[size=85][b][color=red]126[/color] parceiros de hit, nota nº [color=#E1EBF2]0[/color][color=black]77557[/color][/b]</v>
      </c>
      <c r="L121" s="12" t="str">
        <f t="shared" si="12"/>
        <v xml:space="preserve"> - </v>
      </c>
      <c r="M121" s="23" t="str">
        <f>IF($B121&lt;&gt;"",CONCATENATE(" [b]","[color=",Definicoes_Instrucoes!$B$3,"]",$B121,"[/color]","[/b]"),"")</f>
        <v xml:space="preserve"> [b][color=#005188]2011-03-27[/color][/b]</v>
      </c>
      <c r="N121" s="12" t="str">
        <f t="shared" si="13"/>
        <v xml:space="preserve"> - :flag-pt:</v>
      </c>
      <c r="O121" s="12" t="str">
        <f t="shared" si="14"/>
        <v xml:space="preserve"> [url=https://pt.eurobilltracker.com/notes/?id=93788346][color=black][b]cb2008[/b][/color][/url]</v>
      </c>
      <c r="P121" s="15" t="str">
        <f>IF($H121&lt;&gt;"",CONCATENATE(" – [color=",Definicoes_Instrucoes!$B$4,"]",$H121,"[/color]"),"")</f>
        <v/>
      </c>
      <c r="Q121" s="15" t="str">
        <f t="shared" si="15"/>
        <v>[/size]</v>
      </c>
      <c r="R121" s="20" t="str">
        <f t="shared" si="16"/>
        <v>[size=85][b][color=red]126[/color] parceiros de hit, nota nº [color=#E1EBF2]0[/color][color=black]77557[/color][/b] -  [b][color=#005188]2011-03-27[/color][/b] - :flag-pt: [url=https://pt.eurobilltracker.com/notes/?id=93788346][color=black][b]cb2008[/b][/color][/url][/size]</v>
      </c>
    </row>
    <row r="122" spans="1:18" x14ac:dyDescent="0.15">
      <c r="A122" s="36">
        <v>125</v>
      </c>
      <c r="B122" s="25" t="s">
        <v>280</v>
      </c>
      <c r="C122" s="1">
        <v>69697</v>
      </c>
      <c r="D122" s="21" t="s">
        <v>281</v>
      </c>
      <c r="E122" s="36">
        <v>68703</v>
      </c>
      <c r="F122" s="41" t="s">
        <v>10</v>
      </c>
      <c r="G122" s="36">
        <v>83232800</v>
      </c>
      <c r="I122" s="2" t="s">
        <v>8</v>
      </c>
      <c r="J122" s="15">
        <f t="shared" si="11"/>
        <v>121</v>
      </c>
      <c r="K122" s="12" t="str">
        <f>IF(AND($A122&lt;&gt;"",$C122&lt;&gt;""),CONCATENATE("[size=85][b]",IF(LEN(A122)&lt;3,CONCATENATE("[color=",Definicoes_Instrucoes!$B$5,"]",MID("000",1,3-LEN(A122)),"[/color]"),""),"[color=",Definicoes_Instrucoes!$B$1,"]",A122,"[/color]",IF(A122=1,CONCATENATE(" parceiro","[color=",Definicoes_Instrucoes!$B$5,"]","s","[/color]")," parceiros")," de hit, nota nº ",IF(LEN(C122)&lt;6,CONCATENATE("[color=",Definicoes_Instrucoes!$B$5,"]",MID("000000",1,6-LEN(C122)),"[/color]"),""),"[color=",Definicoes_Instrucoes!$B$2,"]",C122,"[/color]","[/b]"),"")</f>
        <v>[size=85][b][color=red]125[/color] parceiros de hit, nota nº [color=#E1EBF2]0[/color][color=black]69697[/color][/b]</v>
      </c>
      <c r="L122" s="12" t="str">
        <f t="shared" si="12"/>
        <v xml:space="preserve"> - </v>
      </c>
      <c r="M122" s="23" t="str">
        <f>IF($B122&lt;&gt;"",CONCATENATE(" [b]","[color=",Definicoes_Instrucoes!$B$3,"]",$B122,"[/color]","[/b]"),"")</f>
        <v xml:space="preserve"> [b][color=#005188]2011-03-14[/color][/b]</v>
      </c>
      <c r="N122" s="12" t="str">
        <f t="shared" si="13"/>
        <v xml:space="preserve"> - :flag-pt:</v>
      </c>
      <c r="O122" s="12" t="str">
        <f t="shared" si="14"/>
        <v xml:space="preserve"> [url=https://pt.eurobilltracker.com/notes/?id=83232800][color=black][b]DJ casper[/b][/color][/url]</v>
      </c>
      <c r="P122" s="15" t="str">
        <f>IF($H122&lt;&gt;"",CONCATENATE(" – [color=",Definicoes_Instrucoes!$B$4,"]",$H122,"[/color]"),"")</f>
        <v/>
      </c>
      <c r="Q122" s="15" t="str">
        <f t="shared" si="15"/>
        <v>[/size]</v>
      </c>
      <c r="R122" s="20" t="str">
        <f t="shared" si="16"/>
        <v>[size=85][b][color=red]125[/color] parceiros de hit, nota nº [color=#E1EBF2]0[/color][color=black]69697[/color][/b] -  [b][color=#005188]2011-03-14[/color][/b] - :flag-pt: [url=https://pt.eurobilltracker.com/notes/?id=83232800][color=black][b]DJ casper[/b][/color][/url][/size]</v>
      </c>
    </row>
    <row r="123" spans="1:18" x14ac:dyDescent="0.15">
      <c r="A123" s="36">
        <v>124</v>
      </c>
      <c r="B123" s="25" t="s">
        <v>278</v>
      </c>
      <c r="C123" s="1">
        <v>73519</v>
      </c>
      <c r="D123" s="21" t="s">
        <v>279</v>
      </c>
      <c r="E123" s="36">
        <v>144002</v>
      </c>
      <c r="F123" s="41" t="s">
        <v>10</v>
      </c>
      <c r="G123" s="36">
        <v>86771375</v>
      </c>
      <c r="I123" s="2" t="s">
        <v>8</v>
      </c>
      <c r="J123" s="15">
        <f t="shared" si="11"/>
        <v>122</v>
      </c>
      <c r="K123" s="12" t="str">
        <f>IF(AND($A123&lt;&gt;"",$C123&lt;&gt;""),CONCATENATE("[size=85][b]",IF(LEN(A123)&lt;3,CONCATENATE("[color=",Definicoes_Instrucoes!$B$5,"]",MID("000",1,3-LEN(A123)),"[/color]"),""),"[color=",Definicoes_Instrucoes!$B$1,"]",A123,"[/color]",IF(A123=1,CONCATENATE(" parceiro","[color=",Definicoes_Instrucoes!$B$5,"]","s","[/color]")," parceiros")," de hit, nota nº ",IF(LEN(C123)&lt;6,CONCATENATE("[color=",Definicoes_Instrucoes!$B$5,"]",MID("000000",1,6-LEN(C123)),"[/color]"),""),"[color=",Definicoes_Instrucoes!$B$2,"]",C123,"[/color]","[/b]"),"")</f>
        <v>[size=85][b][color=red]124[/color] parceiros de hit, nota nº [color=#E1EBF2]0[/color][color=black]73519[/color][/b]</v>
      </c>
      <c r="L123" s="12" t="str">
        <f t="shared" si="12"/>
        <v xml:space="preserve"> - </v>
      </c>
      <c r="M123" s="23" t="str">
        <f>IF($B123&lt;&gt;"",CONCATENATE(" [b]","[color=",Definicoes_Instrucoes!$B$3,"]",$B123,"[/color]","[/b]"),"")</f>
        <v xml:space="preserve"> [b][color=#005188]2011-02-27[/color][/b]</v>
      </c>
      <c r="N123" s="12" t="str">
        <f t="shared" si="13"/>
        <v xml:space="preserve"> - :flag-pt:</v>
      </c>
      <c r="O123" s="12" t="str">
        <f t="shared" si="14"/>
        <v xml:space="preserve"> [url=https://pt.eurobilltracker.com/notes/?id=86771375][color=black][b]rfarinha[/b][/color][/url]</v>
      </c>
      <c r="P123" s="15" t="str">
        <f>IF($H123&lt;&gt;"",CONCATENATE(" – [color=",Definicoes_Instrucoes!$B$4,"]",$H123,"[/color]"),"")</f>
        <v/>
      </c>
      <c r="Q123" s="15" t="str">
        <f t="shared" si="15"/>
        <v>[/size]</v>
      </c>
      <c r="R123" s="20" t="str">
        <f t="shared" si="16"/>
        <v>[size=85][b][color=red]124[/color] parceiros de hit, nota nº [color=#E1EBF2]0[/color][color=black]73519[/color][/b] -  [b][color=#005188]2011-02-27[/color][/b] - :flag-pt: [url=https://pt.eurobilltracker.com/notes/?id=86771375][color=black][b]rfarinha[/b][/color][/url][/size]</v>
      </c>
    </row>
    <row r="124" spans="1:18" x14ac:dyDescent="0.15">
      <c r="A124" s="36">
        <v>123</v>
      </c>
      <c r="B124" s="25" t="s">
        <v>276</v>
      </c>
      <c r="C124" s="1">
        <v>65506</v>
      </c>
      <c r="D124" s="21" t="s">
        <v>277</v>
      </c>
      <c r="E124" s="36">
        <v>26626</v>
      </c>
      <c r="F124" s="41" t="s">
        <v>10</v>
      </c>
      <c r="G124" s="36">
        <v>76524712</v>
      </c>
      <c r="I124" s="2" t="s">
        <v>8</v>
      </c>
      <c r="J124" s="15">
        <f t="shared" si="11"/>
        <v>123</v>
      </c>
      <c r="K124" s="12" t="str">
        <f>IF(AND($A124&lt;&gt;"",$C124&lt;&gt;""),CONCATENATE("[size=85][b]",IF(LEN(A124)&lt;3,CONCATENATE("[color=",Definicoes_Instrucoes!$B$5,"]",MID("000",1,3-LEN(A124)),"[/color]"),""),"[color=",Definicoes_Instrucoes!$B$1,"]",A124,"[/color]",IF(A124=1,CONCATENATE(" parceiro","[color=",Definicoes_Instrucoes!$B$5,"]","s","[/color]")," parceiros")," de hit, nota nº ",IF(LEN(C124)&lt;6,CONCATENATE("[color=",Definicoes_Instrucoes!$B$5,"]",MID("000000",1,6-LEN(C124)),"[/color]"),""),"[color=",Definicoes_Instrucoes!$B$2,"]",C124,"[/color]","[/b]"),"")</f>
        <v>[size=85][b][color=red]123[/color] parceiros de hit, nota nº [color=#E1EBF2]0[/color][color=black]65506[/color][/b]</v>
      </c>
      <c r="L124" s="12" t="str">
        <f t="shared" si="12"/>
        <v xml:space="preserve"> - </v>
      </c>
      <c r="M124" s="23" t="str">
        <f>IF($B124&lt;&gt;"",CONCATENATE(" [b]","[color=",Definicoes_Instrucoes!$B$3,"]",$B124,"[/color]","[/b]"),"")</f>
        <v xml:space="preserve"> [b][color=#005188]2011-02-02[/color][/b]</v>
      </c>
      <c r="N124" s="12" t="str">
        <f t="shared" si="13"/>
        <v xml:space="preserve"> - :flag-pt:</v>
      </c>
      <c r="O124" s="12" t="str">
        <f t="shared" si="14"/>
        <v xml:space="preserve"> [url=https://pt.eurobilltracker.com/notes/?id=76524712][color=black][b]peça[/b][/color][/url]</v>
      </c>
      <c r="P124" s="15" t="str">
        <f>IF($H124&lt;&gt;"",CONCATENATE(" – [color=",Definicoes_Instrucoes!$B$4,"]",$H124,"[/color]"),"")</f>
        <v/>
      </c>
      <c r="Q124" s="15" t="str">
        <f t="shared" si="15"/>
        <v>[/size]</v>
      </c>
      <c r="R124" s="20" t="str">
        <f t="shared" si="16"/>
        <v>[size=85][b][color=red]123[/color] parceiros de hit, nota nº [color=#E1EBF2]0[/color][color=black]65506[/color][/b] -  [b][color=#005188]2011-02-02[/color][/b] - :flag-pt: [url=https://pt.eurobilltracker.com/notes/?id=76524712][color=black][b]peça[/b][/color][/url][/size]</v>
      </c>
    </row>
    <row r="125" spans="1:18" x14ac:dyDescent="0.15">
      <c r="A125" s="36">
        <v>122</v>
      </c>
      <c r="B125" s="25" t="s">
        <v>274</v>
      </c>
      <c r="C125" s="1">
        <v>76092</v>
      </c>
      <c r="D125" s="21" t="s">
        <v>275</v>
      </c>
      <c r="E125" s="36">
        <v>133723</v>
      </c>
      <c r="F125" s="41" t="s">
        <v>10</v>
      </c>
      <c r="G125" s="36">
        <v>90608623</v>
      </c>
      <c r="I125" s="2" t="s">
        <v>8</v>
      </c>
      <c r="J125" s="15">
        <f t="shared" si="11"/>
        <v>124</v>
      </c>
      <c r="K125" s="12" t="str">
        <f>IF(AND($A125&lt;&gt;"",$C125&lt;&gt;""),CONCATENATE("[size=85][b]",IF(LEN(A125)&lt;3,CONCATENATE("[color=",Definicoes_Instrucoes!$B$5,"]",MID("000",1,3-LEN(A125)),"[/color]"),""),"[color=",Definicoes_Instrucoes!$B$1,"]",A125,"[/color]",IF(A125=1,CONCATENATE(" parceiro","[color=",Definicoes_Instrucoes!$B$5,"]","s","[/color]")," parceiros")," de hit, nota nº ",IF(LEN(C125)&lt;6,CONCATENATE("[color=",Definicoes_Instrucoes!$B$5,"]",MID("000000",1,6-LEN(C125)),"[/color]"),""),"[color=",Definicoes_Instrucoes!$B$2,"]",C125,"[/color]","[/b]"),"")</f>
        <v>[size=85][b][color=red]122[/color] parceiros de hit, nota nº [color=#E1EBF2]0[/color][color=black]76092[/color][/b]</v>
      </c>
      <c r="L125" s="12" t="str">
        <f t="shared" si="12"/>
        <v xml:space="preserve"> - </v>
      </c>
      <c r="M125" s="23" t="str">
        <f>IF($B125&lt;&gt;"",CONCATENATE(" [b]","[color=",Definicoes_Instrucoes!$B$3,"]",$B125,"[/color]","[/b]"),"")</f>
        <v xml:space="preserve"> [b][color=#005188]2011-01-12[/color][/b]</v>
      </c>
      <c r="N125" s="12" t="str">
        <f t="shared" si="13"/>
        <v xml:space="preserve"> - :flag-pt:</v>
      </c>
      <c r="O125" s="12" t="str">
        <f t="shared" si="14"/>
        <v xml:space="preserve"> [url=https://pt.eurobilltracker.com/notes/?id=90608623][color=black][b]salsinhas[/b][/color][/url]</v>
      </c>
      <c r="P125" s="15" t="str">
        <f>IF($H125&lt;&gt;"",CONCATENATE(" – [color=",Definicoes_Instrucoes!$B$4,"]",$H125,"[/color]"),"")</f>
        <v/>
      </c>
      <c r="Q125" s="15" t="str">
        <f t="shared" si="15"/>
        <v>[/size]</v>
      </c>
      <c r="R125" s="20" t="str">
        <f t="shared" si="16"/>
        <v>[size=85][b][color=red]122[/color] parceiros de hit, nota nº [color=#E1EBF2]0[/color][color=black]76092[/color][/b] -  [b][color=#005188]2011-01-12[/color][/b] - :flag-pt: [url=https://pt.eurobilltracker.com/notes/?id=90608623][color=black][b]salsinhas[/b][/color][/url][/size]</v>
      </c>
    </row>
    <row r="126" spans="1:18" x14ac:dyDescent="0.15">
      <c r="A126" s="36">
        <v>121</v>
      </c>
      <c r="B126" s="25" t="s">
        <v>272</v>
      </c>
      <c r="C126" s="1">
        <v>74954</v>
      </c>
      <c r="D126" s="21" t="s">
        <v>273</v>
      </c>
      <c r="E126" s="36">
        <v>135232</v>
      </c>
      <c r="F126" s="41" t="s">
        <v>10</v>
      </c>
      <c r="G126" s="36">
        <v>88805059</v>
      </c>
      <c r="I126" s="2" t="s">
        <v>8</v>
      </c>
      <c r="J126" s="15">
        <f t="shared" si="11"/>
        <v>125</v>
      </c>
      <c r="K126" s="12" t="str">
        <f>IF(AND($A126&lt;&gt;"",$C126&lt;&gt;""),CONCATENATE("[size=85][b]",IF(LEN(A126)&lt;3,CONCATENATE("[color=",Definicoes_Instrucoes!$B$5,"]",MID("000",1,3-LEN(A126)),"[/color]"),""),"[color=",Definicoes_Instrucoes!$B$1,"]",A126,"[/color]",IF(A126=1,CONCATENATE(" parceiro","[color=",Definicoes_Instrucoes!$B$5,"]","s","[/color]")," parceiros")," de hit, nota nº ",IF(LEN(C126)&lt;6,CONCATENATE("[color=",Definicoes_Instrucoes!$B$5,"]",MID("000000",1,6-LEN(C126)),"[/color]"),""),"[color=",Definicoes_Instrucoes!$B$2,"]",C126,"[/color]","[/b]"),"")</f>
        <v>[size=85][b][color=red]121[/color] parceiros de hit, nota nº [color=#E1EBF2]0[/color][color=black]74954[/color][/b]</v>
      </c>
      <c r="L126" s="12" t="str">
        <f t="shared" si="12"/>
        <v xml:space="preserve"> - </v>
      </c>
      <c r="M126" s="23" t="str">
        <f>IF($B126&lt;&gt;"",CONCATENATE(" [b]","[color=",Definicoes_Instrucoes!$B$3,"]",$B126,"[/color]","[/b]"),"")</f>
        <v xml:space="preserve"> [b][color=#005188]2010-12-01[/color][/b]</v>
      </c>
      <c r="N126" s="12" t="str">
        <f t="shared" si="13"/>
        <v xml:space="preserve"> - :flag-pt:</v>
      </c>
      <c r="O126" s="12" t="str">
        <f t="shared" si="14"/>
        <v xml:space="preserve"> [url=https://pt.eurobilltracker.com/notes/?id=88805059][color=black][b]tereretete[/b][/color][/url]</v>
      </c>
      <c r="P126" s="15" t="str">
        <f>IF($H126&lt;&gt;"",CONCATENATE(" – [color=",Definicoes_Instrucoes!$B$4,"]",$H126,"[/color]"),"")</f>
        <v/>
      </c>
      <c r="Q126" s="15" t="str">
        <f t="shared" si="15"/>
        <v>[/size]</v>
      </c>
      <c r="R126" s="20" t="str">
        <f t="shared" si="16"/>
        <v>[size=85][b][color=red]121[/color] parceiros de hit, nota nº [color=#E1EBF2]0[/color][color=black]74954[/color][/b] -  [b][color=#005188]2010-12-01[/color][/b] - :flag-pt: [url=https://pt.eurobilltracker.com/notes/?id=88805059][color=black][b]tereretete[/b][/color][/url][/size]</v>
      </c>
    </row>
    <row r="127" spans="1:18" x14ac:dyDescent="0.15">
      <c r="A127" s="36">
        <v>120</v>
      </c>
      <c r="B127" s="25" t="s">
        <v>270</v>
      </c>
      <c r="C127" s="1">
        <v>69097</v>
      </c>
      <c r="D127" s="21" t="s">
        <v>271</v>
      </c>
      <c r="E127" s="36">
        <v>80355</v>
      </c>
      <c r="F127" s="42" t="s">
        <v>146</v>
      </c>
      <c r="G127" s="36">
        <v>82143683</v>
      </c>
      <c r="I127" s="2" t="s">
        <v>8</v>
      </c>
      <c r="J127" s="15">
        <f t="shared" si="11"/>
        <v>126</v>
      </c>
      <c r="K127" s="12" t="str">
        <f>IF(AND($A127&lt;&gt;"",$C127&lt;&gt;""),CONCATENATE("[size=85][b]",IF(LEN(A127)&lt;3,CONCATENATE("[color=",Definicoes_Instrucoes!$B$5,"]",MID("000",1,3-LEN(A127)),"[/color]"),""),"[color=",Definicoes_Instrucoes!$B$1,"]",A127,"[/color]",IF(A127=1,CONCATENATE(" parceiro","[color=",Definicoes_Instrucoes!$B$5,"]","s","[/color]")," parceiros")," de hit, nota nº ",IF(LEN(C127)&lt;6,CONCATENATE("[color=",Definicoes_Instrucoes!$B$5,"]",MID("000000",1,6-LEN(C127)),"[/color]"),""),"[color=",Definicoes_Instrucoes!$B$2,"]",C127,"[/color]","[/b]"),"")</f>
        <v>[size=85][b][color=red]120[/color] parceiros de hit, nota nº [color=#E1EBF2]0[/color][color=black]69097[/color][/b]</v>
      </c>
      <c r="L127" s="12" t="str">
        <f t="shared" si="12"/>
        <v xml:space="preserve"> - </v>
      </c>
      <c r="M127" s="23" t="str">
        <f>IF($B127&lt;&gt;"",CONCATENATE(" [b]","[color=",Definicoes_Instrucoes!$B$3,"]",$B127,"[/color]","[/b]"),"")</f>
        <v xml:space="preserve"> [b][color=#005188]2010-11-12[/color][/b]</v>
      </c>
      <c r="N127" s="12" t="str">
        <f t="shared" si="13"/>
        <v xml:space="preserve"> - :flag-at:</v>
      </c>
      <c r="O127" s="12" t="str">
        <f t="shared" si="14"/>
        <v xml:space="preserve"> [url=https://pt.eurobilltracker.com/notes/?id=82143683][color=black][b]zimmerge[/b][/color][/url]</v>
      </c>
      <c r="P127" s="15" t="str">
        <f>IF($H127&lt;&gt;"",CONCATENATE(" – [color=",Definicoes_Instrucoes!$B$4,"]",$H127,"[/color]"),"")</f>
        <v/>
      </c>
      <c r="Q127" s="15" t="str">
        <f t="shared" si="15"/>
        <v>[/size]</v>
      </c>
      <c r="R127" s="20" t="str">
        <f t="shared" si="16"/>
        <v>[size=85][b][color=red]120[/color] parceiros de hit, nota nº [color=#E1EBF2]0[/color][color=black]69097[/color][/b] -  [b][color=#005188]2010-11-12[/color][/b] - :flag-at: [url=https://pt.eurobilltracker.com/notes/?id=82143683][color=black][b]zimmerge[/b][/color][/url][/size]</v>
      </c>
    </row>
    <row r="128" spans="1:18" x14ac:dyDescent="0.15">
      <c r="A128" s="36">
        <v>119</v>
      </c>
      <c r="B128" s="25" t="s">
        <v>267</v>
      </c>
      <c r="C128" s="1">
        <v>66535</v>
      </c>
      <c r="D128" s="21" t="s">
        <v>269</v>
      </c>
      <c r="E128" s="36">
        <v>134051</v>
      </c>
      <c r="F128" s="41" t="s">
        <v>10</v>
      </c>
      <c r="G128" s="36">
        <v>76980083</v>
      </c>
      <c r="I128" s="2" t="s">
        <v>8</v>
      </c>
      <c r="J128" s="15">
        <f t="shared" si="11"/>
        <v>127</v>
      </c>
      <c r="K128" s="12" t="str">
        <f>IF(AND($A128&lt;&gt;"",$C128&lt;&gt;""),CONCATENATE("[size=85][b]",IF(LEN(A128)&lt;3,CONCATENATE("[color=",Definicoes_Instrucoes!$B$5,"]",MID("000",1,3-LEN(A128)),"[/color]"),""),"[color=",Definicoes_Instrucoes!$B$1,"]",A128,"[/color]",IF(A128=1,CONCATENATE(" parceiro","[color=",Definicoes_Instrucoes!$B$5,"]","s","[/color]")," parceiros")," de hit, nota nº ",IF(LEN(C128)&lt;6,CONCATENATE("[color=",Definicoes_Instrucoes!$B$5,"]",MID("000000",1,6-LEN(C128)),"[/color]"),""),"[color=",Definicoes_Instrucoes!$B$2,"]",C128,"[/color]","[/b]"),"")</f>
        <v>[size=85][b][color=red]119[/color] parceiros de hit, nota nº [color=#E1EBF2]0[/color][color=black]66535[/color][/b]</v>
      </c>
      <c r="L128" s="12" t="str">
        <f t="shared" si="12"/>
        <v xml:space="preserve"> - </v>
      </c>
      <c r="M128" s="23" t="str">
        <f>IF($B128&lt;&gt;"",CONCATENATE(" [b]","[color=",Definicoes_Instrucoes!$B$3,"]",$B128,"[/color]","[/b]"),"")</f>
        <v xml:space="preserve"> [b][color=#005188]2010-09-30[/color][/b]</v>
      </c>
      <c r="N128" s="12" t="str">
        <f t="shared" si="13"/>
        <v xml:space="preserve"> - :flag-pt:</v>
      </c>
      <c r="O128" s="12" t="str">
        <f t="shared" si="14"/>
        <v xml:space="preserve"> [url=https://pt.eurobilltracker.com/notes/?id=76980083][color=black][b]S.C.L. MARRAZES[/b][/color][/url]</v>
      </c>
      <c r="P128" s="15" t="str">
        <f>IF($H128&lt;&gt;"",CONCATENATE(" – [color=",Definicoes_Instrucoes!$B$4,"]",$H128,"[/color]"),"")</f>
        <v/>
      </c>
      <c r="Q128" s="15" t="str">
        <f t="shared" si="15"/>
        <v>[/size]</v>
      </c>
      <c r="R128" s="20" t="str">
        <f t="shared" si="16"/>
        <v>[size=85][b][color=red]119[/color] parceiros de hit, nota nº [color=#E1EBF2]0[/color][color=black]66535[/color][/b] -  [b][color=#005188]2010-09-30[/color][/b] - :flag-pt: [url=https://pt.eurobilltracker.com/notes/?id=76980083][color=black][b]S.C.L. MARRAZES[/b][/color][/url][/size]</v>
      </c>
    </row>
    <row r="129" spans="1:18" x14ac:dyDescent="0.15">
      <c r="A129" s="36">
        <v>118</v>
      </c>
      <c r="B129" s="25" t="s">
        <v>267</v>
      </c>
      <c r="C129" s="1">
        <v>72849</v>
      </c>
      <c r="D129" s="21" t="s">
        <v>268</v>
      </c>
      <c r="E129" s="36">
        <v>77010</v>
      </c>
      <c r="F129" s="41" t="s">
        <v>10</v>
      </c>
      <c r="G129" s="36">
        <v>86026173</v>
      </c>
      <c r="I129" s="2" t="s">
        <v>8</v>
      </c>
      <c r="J129" s="15">
        <f t="shared" si="11"/>
        <v>128</v>
      </c>
      <c r="K129" s="12" t="str">
        <f>IF(AND($A129&lt;&gt;"",$C129&lt;&gt;""),CONCATENATE("[size=85][b]",IF(LEN(A129)&lt;3,CONCATENATE("[color=",Definicoes_Instrucoes!$B$5,"]",MID("000",1,3-LEN(A129)),"[/color]"),""),"[color=",Definicoes_Instrucoes!$B$1,"]",A129,"[/color]",IF(A129=1,CONCATENATE(" parceiro","[color=",Definicoes_Instrucoes!$B$5,"]","s","[/color]")," parceiros")," de hit, nota nº ",IF(LEN(C129)&lt;6,CONCATENATE("[color=",Definicoes_Instrucoes!$B$5,"]",MID("000000",1,6-LEN(C129)),"[/color]"),""),"[color=",Definicoes_Instrucoes!$B$2,"]",C129,"[/color]","[/b]"),"")</f>
        <v>[size=85][b][color=red]118[/color] parceiros de hit, nota nº [color=#E1EBF2]0[/color][color=black]72849[/color][/b]</v>
      </c>
      <c r="L129" s="12" t="str">
        <f t="shared" si="12"/>
        <v xml:space="preserve"> - </v>
      </c>
      <c r="M129" s="23" t="str">
        <f>IF($B129&lt;&gt;"",CONCATENATE(" [b]","[color=",Definicoes_Instrucoes!$B$3,"]",$B129,"[/color]","[/b]"),"")</f>
        <v xml:space="preserve"> [b][color=#005188]2010-09-30[/color][/b]</v>
      </c>
      <c r="N129" s="12" t="str">
        <f t="shared" si="13"/>
        <v xml:space="preserve"> - :flag-pt:</v>
      </c>
      <c r="O129" s="12" t="str">
        <f t="shared" si="14"/>
        <v xml:space="preserve"> [url=https://pt.eurobilltracker.com/notes/?id=86026173][color=black][b]carlosalves[/b][/color][/url]</v>
      </c>
      <c r="P129" s="15" t="str">
        <f>IF($H129&lt;&gt;"",CONCATENATE(" – [color=",Definicoes_Instrucoes!$B$4,"]",$H129,"[/color]"),"")</f>
        <v/>
      </c>
      <c r="Q129" s="15" t="str">
        <f t="shared" si="15"/>
        <v>[/size]</v>
      </c>
      <c r="R129" s="20" t="str">
        <f t="shared" si="16"/>
        <v>[size=85][b][color=red]118[/color] parceiros de hit, nota nº [color=#E1EBF2]0[/color][color=black]72849[/color][/b] -  [b][color=#005188]2010-09-30[/color][/b] - :flag-pt: [url=https://pt.eurobilltracker.com/notes/?id=86026173][color=black][b]carlosalves[/b][/color][/url][/size]</v>
      </c>
    </row>
    <row r="130" spans="1:18" x14ac:dyDescent="0.15">
      <c r="A130" s="36">
        <v>117</v>
      </c>
      <c r="B130" s="25" t="s">
        <v>265</v>
      </c>
      <c r="C130" s="1">
        <v>70689</v>
      </c>
      <c r="D130" s="21" t="s">
        <v>266</v>
      </c>
      <c r="E130" s="36">
        <v>49173</v>
      </c>
      <c r="F130" s="41" t="s">
        <v>10</v>
      </c>
      <c r="G130" s="36">
        <v>84641869</v>
      </c>
      <c r="I130" s="2" t="s">
        <v>8</v>
      </c>
      <c r="J130" s="15">
        <f t="shared" si="11"/>
        <v>129</v>
      </c>
      <c r="K130" s="12" t="str">
        <f>IF(AND($A130&lt;&gt;"",$C130&lt;&gt;""),CONCATENATE("[size=85][b]",IF(LEN(A130)&lt;3,CONCATENATE("[color=",Definicoes_Instrucoes!$B$5,"]",MID("000",1,3-LEN(A130)),"[/color]"),""),"[color=",Definicoes_Instrucoes!$B$1,"]",A130,"[/color]",IF(A130=1,CONCATENATE(" parceiro","[color=",Definicoes_Instrucoes!$B$5,"]","s","[/color]")," parceiros")," de hit, nota nº ",IF(LEN(C130)&lt;6,CONCATENATE("[color=",Definicoes_Instrucoes!$B$5,"]",MID("000000",1,6-LEN(C130)),"[/color]"),""),"[color=",Definicoes_Instrucoes!$B$2,"]",C130,"[/color]","[/b]"),"")</f>
        <v>[size=85][b][color=red]117[/color] parceiros de hit, nota nº [color=#E1EBF2]0[/color][color=black]70689[/color][/b]</v>
      </c>
      <c r="L130" s="12" t="str">
        <f t="shared" si="12"/>
        <v xml:space="preserve"> - </v>
      </c>
      <c r="M130" s="23" t="str">
        <f>IF($B130&lt;&gt;"",CONCATENATE(" [b]","[color=",Definicoes_Instrucoes!$B$3,"]",$B130,"[/color]","[/b]"),"")</f>
        <v xml:space="preserve"> [b][color=#005188]2010-09-02[/color][/b]</v>
      </c>
      <c r="N130" s="12" t="str">
        <f t="shared" si="13"/>
        <v xml:space="preserve"> - :flag-pt:</v>
      </c>
      <c r="O130" s="12" t="str">
        <f t="shared" si="14"/>
        <v xml:space="preserve"> [url=https://pt.eurobilltracker.com/notes/?id=84641869][color=black][b]WAkoKungo[/b][/color][/url]</v>
      </c>
      <c r="P130" s="15" t="str">
        <f>IF($H130&lt;&gt;"",CONCATENATE(" – [color=",Definicoes_Instrucoes!$B$4,"]",$H130,"[/color]"),"")</f>
        <v/>
      </c>
      <c r="Q130" s="15" t="str">
        <f t="shared" si="15"/>
        <v>[/size]</v>
      </c>
      <c r="R130" s="20" t="str">
        <f t="shared" si="16"/>
        <v>[size=85][b][color=red]117[/color] parceiros de hit, nota nº [color=#E1EBF2]0[/color][color=black]70689[/color][/b] -  [b][color=#005188]2010-09-02[/color][/b] - :flag-pt: [url=https://pt.eurobilltracker.com/notes/?id=84641869][color=black][b]WAkoKungo[/b][/color][/url][/size]</v>
      </c>
    </row>
    <row r="131" spans="1:18" x14ac:dyDescent="0.15">
      <c r="A131" s="36">
        <v>116</v>
      </c>
      <c r="B131" s="25" t="s">
        <v>263</v>
      </c>
      <c r="C131" s="1">
        <v>67224</v>
      </c>
      <c r="D131" s="21" t="s">
        <v>264</v>
      </c>
      <c r="E131" s="36">
        <v>134076</v>
      </c>
      <c r="F131" s="41" t="s">
        <v>10</v>
      </c>
      <c r="G131" s="36">
        <v>78019535</v>
      </c>
      <c r="I131" s="2" t="s">
        <v>8</v>
      </c>
      <c r="J131" s="15">
        <f t="shared" ref="J131:J194" si="17">ROW()-1</f>
        <v>130</v>
      </c>
      <c r="K131" s="12" t="str">
        <f>IF(AND($A131&lt;&gt;"",$C131&lt;&gt;""),CONCATENATE("[size=85][b]",IF(LEN(A131)&lt;3,CONCATENATE("[color=",Definicoes_Instrucoes!$B$5,"]",MID("000",1,3-LEN(A131)),"[/color]"),""),"[color=",Definicoes_Instrucoes!$B$1,"]",A131,"[/color]",IF(A131=1,CONCATENATE(" parceiro","[color=",Definicoes_Instrucoes!$B$5,"]","s","[/color]")," parceiros")," de hit, nota nº ",IF(LEN(C131)&lt;6,CONCATENATE("[color=",Definicoes_Instrucoes!$B$5,"]",MID("000000",1,6-LEN(C131)),"[/color]"),""),"[color=",Definicoes_Instrucoes!$B$2,"]",C131,"[/color]","[/b]"),"")</f>
        <v>[size=85][b][color=red]116[/color] parceiros de hit, nota nº [color=#E1EBF2]0[/color][color=black]67224[/color][/b]</v>
      </c>
      <c r="L131" s="12" t="str">
        <f t="shared" si="12"/>
        <v xml:space="preserve"> - </v>
      </c>
      <c r="M131" s="23" t="str">
        <f>IF($B131&lt;&gt;"",CONCATENATE(" [b]","[color=",Definicoes_Instrucoes!$B$3,"]",$B131,"[/color]","[/b]"),"")</f>
        <v xml:space="preserve"> [b][color=#005188]2010-08-10[/color][/b]</v>
      </c>
      <c r="N131" s="12" t="str">
        <f t="shared" si="13"/>
        <v xml:space="preserve"> - :flag-pt:</v>
      </c>
      <c r="O131" s="12" t="str">
        <f t="shared" si="14"/>
        <v xml:space="preserve"> [url=https://pt.eurobilltracker.com/notes/?id=78019535][color=black][b]chavelivre[/b][/color][/url]</v>
      </c>
      <c r="P131" s="15" t="str">
        <f>IF($H131&lt;&gt;"",CONCATENATE(" – [color=",Definicoes_Instrucoes!$B$4,"]",$H131,"[/color]"),"")</f>
        <v/>
      </c>
      <c r="Q131" s="15" t="str">
        <f t="shared" si="15"/>
        <v>[/size]</v>
      </c>
      <c r="R131" s="20" t="str">
        <f t="shared" si="16"/>
        <v>[size=85][b][color=red]116[/color] parceiros de hit, nota nº [color=#E1EBF2]0[/color][color=black]67224[/color][/b] -  [b][color=#005188]2010-08-10[/color][/b] - :flag-pt: [url=https://pt.eurobilltracker.com/notes/?id=78019535][color=black][b]chavelivre[/b][/color][/url][/size]</v>
      </c>
    </row>
    <row r="132" spans="1:18" x14ac:dyDescent="0.15">
      <c r="A132" s="36">
        <v>115</v>
      </c>
      <c r="B132" s="25" t="s">
        <v>260</v>
      </c>
      <c r="C132" s="1">
        <v>70193</v>
      </c>
      <c r="D132" s="21" t="s">
        <v>262</v>
      </c>
      <c r="E132" s="36">
        <v>134849</v>
      </c>
      <c r="F132" s="41" t="s">
        <v>10</v>
      </c>
      <c r="G132" s="36">
        <v>83689774</v>
      </c>
      <c r="I132" s="2" t="s">
        <v>8</v>
      </c>
      <c r="J132" s="15">
        <f t="shared" si="17"/>
        <v>131</v>
      </c>
      <c r="K132" s="12" t="str">
        <f>IF(AND($A132&lt;&gt;"",$C132&lt;&gt;""),CONCATENATE("[size=85][b]",IF(LEN(A132)&lt;3,CONCATENATE("[color=",Definicoes_Instrucoes!$B$5,"]",MID("000",1,3-LEN(A132)),"[/color]"),""),"[color=",Definicoes_Instrucoes!$B$1,"]",A132,"[/color]",IF(A132=1,CONCATENATE(" parceiro","[color=",Definicoes_Instrucoes!$B$5,"]","s","[/color]")," parceiros")," de hit, nota nº ",IF(LEN(C132)&lt;6,CONCATENATE("[color=",Definicoes_Instrucoes!$B$5,"]",MID("000000",1,6-LEN(C132)),"[/color]"),""),"[color=",Definicoes_Instrucoes!$B$2,"]",C132,"[/color]","[/b]"),"")</f>
        <v>[size=85][b][color=red]115[/color] parceiros de hit, nota nº [color=#E1EBF2]0[/color][color=black]70193[/color][/b]</v>
      </c>
      <c r="L132" s="12" t="str">
        <f t="shared" si="12"/>
        <v xml:space="preserve"> - </v>
      </c>
      <c r="M132" s="23" t="str">
        <f>IF($B132&lt;&gt;"",CONCATENATE(" [b]","[color=",Definicoes_Instrucoes!$B$3,"]",$B132,"[/color]","[/b]"),"")</f>
        <v xml:space="preserve"> [b][color=#005188]2010-08-06[/color][/b]</v>
      </c>
      <c r="N132" s="12" t="str">
        <f t="shared" si="13"/>
        <v xml:space="preserve"> - :flag-pt:</v>
      </c>
      <c r="O132" s="12" t="str">
        <f t="shared" si="14"/>
        <v xml:space="preserve"> [url=https://pt.eurobilltracker.com/notes/?id=83689774][color=black][b]emejota[/b][/color][/url]</v>
      </c>
      <c r="P132" s="15" t="str">
        <f>IF($H132&lt;&gt;"",CONCATENATE(" – [color=",Definicoes_Instrucoes!$B$4,"]",$H132,"[/color]"),"")</f>
        <v/>
      </c>
      <c r="Q132" s="15" t="str">
        <f t="shared" si="15"/>
        <v>[/size]</v>
      </c>
      <c r="R132" s="20" t="str">
        <f t="shared" si="16"/>
        <v>[size=85][b][color=red]115[/color] parceiros de hit, nota nº [color=#E1EBF2]0[/color][color=black]70193[/color][/b] -  [b][color=#005188]2010-08-06[/color][/b] - :flag-pt: [url=https://pt.eurobilltracker.com/notes/?id=83689774][color=black][b]emejota[/b][/color][/url][/size]</v>
      </c>
    </row>
    <row r="133" spans="1:18" x14ac:dyDescent="0.15">
      <c r="A133" s="36">
        <v>114</v>
      </c>
      <c r="B133" s="25" t="s">
        <v>260</v>
      </c>
      <c r="C133" s="1">
        <v>70071</v>
      </c>
      <c r="D133" s="21" t="s">
        <v>261</v>
      </c>
      <c r="E133" s="36">
        <v>32428</v>
      </c>
      <c r="F133" s="41" t="s">
        <v>10</v>
      </c>
      <c r="G133" s="36">
        <v>83689057</v>
      </c>
      <c r="I133" s="2" t="s">
        <v>8</v>
      </c>
      <c r="J133" s="15">
        <f t="shared" si="17"/>
        <v>132</v>
      </c>
      <c r="K133" s="12" t="str">
        <f>IF(AND($A133&lt;&gt;"",$C133&lt;&gt;""),CONCATENATE("[size=85][b]",IF(LEN(A133)&lt;3,CONCATENATE("[color=",Definicoes_Instrucoes!$B$5,"]",MID("000",1,3-LEN(A133)),"[/color]"),""),"[color=",Definicoes_Instrucoes!$B$1,"]",A133,"[/color]",IF(A133=1,CONCATENATE(" parceiro","[color=",Definicoes_Instrucoes!$B$5,"]","s","[/color]")," parceiros")," de hit, nota nº ",IF(LEN(C133)&lt;6,CONCATENATE("[color=",Definicoes_Instrucoes!$B$5,"]",MID("000000",1,6-LEN(C133)),"[/color]"),""),"[color=",Definicoes_Instrucoes!$B$2,"]",C133,"[/color]","[/b]"),"")</f>
        <v>[size=85][b][color=red]114[/color] parceiros de hit, nota nº [color=#E1EBF2]0[/color][color=black]70071[/color][/b]</v>
      </c>
      <c r="L133" s="12" t="str">
        <f t="shared" si="12"/>
        <v xml:space="preserve"> - </v>
      </c>
      <c r="M133" s="23" t="str">
        <f>IF($B133&lt;&gt;"",CONCATENATE(" [b]","[color=",Definicoes_Instrucoes!$B$3,"]",$B133,"[/color]","[/b]"),"")</f>
        <v xml:space="preserve"> [b][color=#005188]2010-08-06[/color][/b]</v>
      </c>
      <c r="N133" s="12" t="str">
        <f t="shared" si="13"/>
        <v xml:space="preserve"> - :flag-pt:</v>
      </c>
      <c r="O133" s="12" t="str">
        <f t="shared" si="14"/>
        <v xml:space="preserve"> [url=https://pt.eurobilltracker.com/notes/?id=83689057][color=black][b]Titania_eu[/b][/color][/url]</v>
      </c>
      <c r="P133" s="15" t="str">
        <f>IF($H133&lt;&gt;"",CONCATENATE(" – [color=",Definicoes_Instrucoes!$B$4,"]",$H133,"[/color]"),"")</f>
        <v/>
      </c>
      <c r="Q133" s="15" t="str">
        <f t="shared" si="15"/>
        <v>[/size]</v>
      </c>
      <c r="R133" s="20" t="str">
        <f t="shared" si="16"/>
        <v>[size=85][b][color=red]114[/color] parceiros de hit, nota nº [color=#E1EBF2]0[/color][color=black]70071[/color][/b] -  [b][color=#005188]2010-08-06[/color][/b] - :flag-pt: [url=https://pt.eurobilltracker.com/notes/?id=83689057][color=black][b]Titania_eu[/b][/color][/url][/size]</v>
      </c>
    </row>
    <row r="134" spans="1:18" x14ac:dyDescent="0.15">
      <c r="A134" s="36">
        <v>113</v>
      </c>
      <c r="B134" s="25" t="s">
        <v>258</v>
      </c>
      <c r="C134" s="1">
        <v>69202</v>
      </c>
      <c r="D134" s="21" t="s">
        <v>259</v>
      </c>
      <c r="E134" s="36">
        <v>142879</v>
      </c>
      <c r="F134" s="42" t="s">
        <v>47</v>
      </c>
      <c r="G134" s="36">
        <v>82307349</v>
      </c>
      <c r="I134" s="2" t="s">
        <v>8</v>
      </c>
      <c r="J134" s="15">
        <f t="shared" si="17"/>
        <v>133</v>
      </c>
      <c r="K134" s="12" t="str">
        <f>IF(AND($A134&lt;&gt;"",$C134&lt;&gt;""),CONCATENATE("[size=85][b]",IF(LEN(A134)&lt;3,CONCATENATE("[color=",Definicoes_Instrucoes!$B$5,"]",MID("000",1,3-LEN(A134)),"[/color]"),""),"[color=",Definicoes_Instrucoes!$B$1,"]",A134,"[/color]",IF(A134=1,CONCATENATE(" parceiro","[color=",Definicoes_Instrucoes!$B$5,"]","s","[/color]")," parceiros")," de hit, nota nº ",IF(LEN(C134)&lt;6,CONCATENATE("[color=",Definicoes_Instrucoes!$B$5,"]",MID("000000",1,6-LEN(C134)),"[/color]"),""),"[color=",Definicoes_Instrucoes!$B$2,"]",C134,"[/color]","[/b]"),"")</f>
        <v>[size=85][b][color=red]113[/color] parceiros de hit, nota nº [color=#E1EBF2]0[/color][color=black]69202[/color][/b]</v>
      </c>
      <c r="L134" s="12" t="str">
        <f t="shared" si="12"/>
        <v xml:space="preserve"> - </v>
      </c>
      <c r="M134" s="23" t="str">
        <f>IF($B134&lt;&gt;"",CONCATENATE(" [b]","[color=",Definicoes_Instrucoes!$B$3,"]",$B134,"[/color]","[/b]"),"")</f>
        <v xml:space="preserve"> [b][color=#005188]2010-07-05[/color][/b]</v>
      </c>
      <c r="N134" s="12" t="str">
        <f t="shared" si="13"/>
        <v xml:space="preserve"> - :flag-de:</v>
      </c>
      <c r="O134" s="12" t="str">
        <f t="shared" si="14"/>
        <v xml:space="preserve"> [url=https://pt.eurobilltracker.com/notes/?id=82307349][color=black][b]Bobby09[/b][/color][/url]</v>
      </c>
      <c r="P134" s="15" t="str">
        <f>IF($H134&lt;&gt;"",CONCATENATE(" – [color=",Definicoes_Instrucoes!$B$4,"]",$H134,"[/color]"),"")</f>
        <v/>
      </c>
      <c r="Q134" s="15" t="str">
        <f t="shared" si="15"/>
        <v>[/size]</v>
      </c>
      <c r="R134" s="20" t="str">
        <f t="shared" si="16"/>
        <v>[size=85][b][color=red]113[/color] parceiros de hit, nota nº [color=#E1EBF2]0[/color][color=black]69202[/color][/b] -  [b][color=#005188]2010-07-05[/color][/b] - :flag-de: [url=https://pt.eurobilltracker.com/notes/?id=82307349][color=black][b]Bobby09[/b][/color][/url][/size]</v>
      </c>
    </row>
    <row r="135" spans="1:18" x14ac:dyDescent="0.15">
      <c r="A135" s="36">
        <v>112</v>
      </c>
      <c r="B135" s="25" t="s">
        <v>256</v>
      </c>
      <c r="C135" s="1">
        <v>69021</v>
      </c>
      <c r="D135" s="21" t="s">
        <v>257</v>
      </c>
      <c r="E135" s="36">
        <v>2932</v>
      </c>
      <c r="F135" s="42" t="s">
        <v>47</v>
      </c>
      <c r="G135" s="36">
        <v>81893893</v>
      </c>
      <c r="I135" s="2" t="s">
        <v>8</v>
      </c>
      <c r="J135" s="15">
        <f t="shared" si="17"/>
        <v>134</v>
      </c>
      <c r="K135" s="12" t="str">
        <f>IF(AND($A135&lt;&gt;"",$C135&lt;&gt;""),CONCATENATE("[size=85][b]",IF(LEN(A135)&lt;3,CONCATENATE("[color=",Definicoes_Instrucoes!$B$5,"]",MID("000",1,3-LEN(A135)),"[/color]"),""),"[color=",Definicoes_Instrucoes!$B$1,"]",A135,"[/color]",IF(A135=1,CONCATENATE(" parceiro","[color=",Definicoes_Instrucoes!$B$5,"]","s","[/color]")," parceiros")," de hit, nota nº ",IF(LEN(C135)&lt;6,CONCATENATE("[color=",Definicoes_Instrucoes!$B$5,"]",MID("000000",1,6-LEN(C135)),"[/color]"),""),"[color=",Definicoes_Instrucoes!$B$2,"]",C135,"[/color]","[/b]"),"")</f>
        <v>[size=85][b][color=red]112[/color] parceiros de hit, nota nº [color=#E1EBF2]0[/color][color=black]69021[/color][/b]</v>
      </c>
      <c r="L135" s="12" t="str">
        <f t="shared" si="12"/>
        <v xml:space="preserve"> - </v>
      </c>
      <c r="M135" s="23" t="str">
        <f>IF($B135&lt;&gt;"",CONCATENATE(" [b]","[color=",Definicoes_Instrucoes!$B$3,"]",$B135,"[/color]","[/b]"),"")</f>
        <v xml:space="preserve"> [b][color=#005188]2010-06-25[/color][/b]</v>
      </c>
      <c r="N135" s="12" t="str">
        <f t="shared" si="13"/>
        <v xml:space="preserve"> - :flag-de:</v>
      </c>
      <c r="O135" s="12" t="str">
        <f t="shared" si="14"/>
        <v xml:space="preserve"> [url=https://pt.eurobilltracker.com/notes/?id=81893893][color=black][b]XAKiChaos[/b][/color][/url]</v>
      </c>
      <c r="P135" s="15" t="str">
        <f>IF($H135&lt;&gt;"",CONCATENATE(" – [color=",Definicoes_Instrucoes!$B$4,"]",$H135,"[/color]"),"")</f>
        <v/>
      </c>
      <c r="Q135" s="15" t="str">
        <f t="shared" si="15"/>
        <v>[/size]</v>
      </c>
      <c r="R135" s="20" t="str">
        <f t="shared" si="16"/>
        <v>[size=85][b][color=red]112[/color] parceiros de hit, nota nº [color=#E1EBF2]0[/color][color=black]69021[/color][/b] -  [b][color=#005188]2010-06-25[/color][/b] - :flag-de: [url=https://pt.eurobilltracker.com/notes/?id=81893893][color=black][b]XAKiChaos[/b][/color][/url][/size]</v>
      </c>
    </row>
    <row r="136" spans="1:18" x14ac:dyDescent="0.15">
      <c r="A136" s="36">
        <v>111</v>
      </c>
      <c r="B136" s="25" t="s">
        <v>254</v>
      </c>
      <c r="C136" s="1">
        <v>68425</v>
      </c>
      <c r="D136" s="21" t="s">
        <v>255</v>
      </c>
      <c r="E136" s="36">
        <v>133279</v>
      </c>
      <c r="F136" s="41" t="s">
        <v>10</v>
      </c>
      <c r="G136" s="36">
        <v>80355886</v>
      </c>
      <c r="I136" s="2" t="s">
        <v>8</v>
      </c>
      <c r="J136" s="15">
        <f t="shared" si="17"/>
        <v>135</v>
      </c>
      <c r="K136" s="12" t="str">
        <f>IF(AND($A136&lt;&gt;"",$C136&lt;&gt;""),CONCATENATE("[size=85][b]",IF(LEN(A136)&lt;3,CONCATENATE("[color=",Definicoes_Instrucoes!$B$5,"]",MID("000",1,3-LEN(A136)),"[/color]"),""),"[color=",Definicoes_Instrucoes!$B$1,"]",A136,"[/color]",IF(A136=1,CONCATENATE(" parceiro","[color=",Definicoes_Instrucoes!$B$5,"]","s","[/color]")," parceiros")," de hit, nota nº ",IF(LEN(C136)&lt;6,CONCATENATE("[color=",Definicoes_Instrucoes!$B$5,"]",MID("000000",1,6-LEN(C136)),"[/color]"),""),"[color=",Definicoes_Instrucoes!$B$2,"]",C136,"[/color]","[/b]"),"")</f>
        <v>[size=85][b][color=red]111[/color] parceiros de hit, nota nº [color=#E1EBF2]0[/color][color=black]68425[/color][/b]</v>
      </c>
      <c r="L136" s="12" t="str">
        <f t="shared" si="12"/>
        <v xml:space="preserve"> - </v>
      </c>
      <c r="M136" s="23" t="str">
        <f>IF($B136&lt;&gt;"",CONCATENATE(" [b]","[color=",Definicoes_Instrucoes!$B$3,"]",$B136,"[/color]","[/b]"),"")</f>
        <v xml:space="preserve"> [b][color=#005188]2010-06-04[/color][/b]</v>
      </c>
      <c r="N136" s="12" t="str">
        <f t="shared" si="13"/>
        <v xml:space="preserve"> - :flag-pt:</v>
      </c>
      <c r="O136" s="12" t="str">
        <f t="shared" si="14"/>
        <v xml:space="preserve"> [url=https://pt.eurobilltracker.com/notes/?id=80355886][color=black][b]Melga[/b][/color][/url]</v>
      </c>
      <c r="P136" s="15" t="str">
        <f>IF($H136&lt;&gt;"",CONCATENATE(" – [color=",Definicoes_Instrucoes!$B$4,"]",$H136,"[/color]"),"")</f>
        <v/>
      </c>
      <c r="Q136" s="15" t="str">
        <f t="shared" si="15"/>
        <v>[/size]</v>
      </c>
      <c r="R136" s="20" t="str">
        <f t="shared" si="16"/>
        <v>[size=85][b][color=red]111[/color] parceiros de hit, nota nº [color=#E1EBF2]0[/color][color=black]68425[/color][/b] -  [b][color=#005188]2010-06-04[/color][/b] - :flag-pt: [url=https://pt.eurobilltracker.com/notes/?id=80355886][color=black][b]Melga[/b][/color][/url][/size]</v>
      </c>
    </row>
    <row r="137" spans="1:18" x14ac:dyDescent="0.15">
      <c r="A137" s="36">
        <v>110</v>
      </c>
      <c r="B137" s="25" t="s">
        <v>252</v>
      </c>
      <c r="C137" s="1">
        <v>67742</v>
      </c>
      <c r="D137" s="21" t="s">
        <v>253</v>
      </c>
      <c r="E137" s="36">
        <v>82147</v>
      </c>
      <c r="F137" s="41" t="s">
        <v>10</v>
      </c>
      <c r="G137" s="36">
        <v>78798500</v>
      </c>
      <c r="I137" s="2" t="s">
        <v>8</v>
      </c>
      <c r="J137" s="15">
        <f t="shared" si="17"/>
        <v>136</v>
      </c>
      <c r="K137" s="12" t="str">
        <f>IF(AND($A137&lt;&gt;"",$C137&lt;&gt;""),CONCATENATE("[size=85][b]",IF(LEN(A137)&lt;3,CONCATENATE("[color=",Definicoes_Instrucoes!$B$5,"]",MID("000",1,3-LEN(A137)),"[/color]"),""),"[color=",Definicoes_Instrucoes!$B$1,"]",A137,"[/color]",IF(A137=1,CONCATENATE(" parceiro","[color=",Definicoes_Instrucoes!$B$5,"]","s","[/color]")," parceiros")," de hit, nota nº ",IF(LEN(C137)&lt;6,CONCATENATE("[color=",Definicoes_Instrucoes!$B$5,"]",MID("000000",1,6-LEN(C137)),"[/color]"),""),"[color=",Definicoes_Instrucoes!$B$2,"]",C137,"[/color]","[/b]"),"")</f>
        <v>[size=85][b][color=red]110[/color] parceiros de hit, nota nº [color=#E1EBF2]0[/color][color=black]67742[/color][/b]</v>
      </c>
      <c r="L137" s="12" t="str">
        <f t="shared" si="12"/>
        <v xml:space="preserve"> - </v>
      </c>
      <c r="M137" s="23" t="str">
        <f>IF($B137&lt;&gt;"",CONCATENATE(" [b]","[color=",Definicoes_Instrucoes!$B$3,"]",$B137,"[/color]","[/b]"),"")</f>
        <v xml:space="preserve"> [b][color=#005188]2010-04-17[/color][/b]</v>
      </c>
      <c r="N137" s="12" t="str">
        <f t="shared" si="13"/>
        <v xml:space="preserve"> - :flag-pt:</v>
      </c>
      <c r="O137" s="12" t="str">
        <f t="shared" si="14"/>
        <v xml:space="preserve"> [url=https://pt.eurobilltracker.com/notes/?id=78798500][color=black][b]germanico666[/b][/color][/url]</v>
      </c>
      <c r="P137" s="15" t="str">
        <f>IF($H137&lt;&gt;"",CONCATENATE(" – [color=",Definicoes_Instrucoes!$B$4,"]",$H137,"[/color]"),"")</f>
        <v/>
      </c>
      <c r="Q137" s="15" t="str">
        <f t="shared" si="15"/>
        <v>[/size]</v>
      </c>
      <c r="R137" s="20" t="str">
        <f t="shared" si="16"/>
        <v>[size=85][b][color=red]110[/color] parceiros de hit, nota nº [color=#E1EBF2]0[/color][color=black]67742[/color][/b] -  [b][color=#005188]2010-04-17[/color][/b] - :flag-pt: [url=https://pt.eurobilltracker.com/notes/?id=78798500][color=black][b]germanico666[/b][/color][/url][/size]</v>
      </c>
    </row>
    <row r="138" spans="1:18" x14ac:dyDescent="0.15">
      <c r="A138" s="36">
        <v>109</v>
      </c>
      <c r="B138" s="25" t="s">
        <v>250</v>
      </c>
      <c r="C138" s="1">
        <v>60268</v>
      </c>
      <c r="D138" s="21" t="s">
        <v>251</v>
      </c>
      <c r="E138" s="36">
        <v>46773</v>
      </c>
      <c r="F138" s="42" t="s">
        <v>26</v>
      </c>
      <c r="G138" s="36">
        <v>68195311</v>
      </c>
      <c r="I138" s="2" t="s">
        <v>8</v>
      </c>
      <c r="J138" s="15">
        <f t="shared" si="17"/>
        <v>137</v>
      </c>
      <c r="K138" s="12" t="str">
        <f>IF(AND($A138&lt;&gt;"",$C138&lt;&gt;""),CONCATENATE("[size=85][b]",IF(LEN(A138)&lt;3,CONCATENATE("[color=",Definicoes_Instrucoes!$B$5,"]",MID("000",1,3-LEN(A138)),"[/color]"),""),"[color=",Definicoes_Instrucoes!$B$1,"]",A138,"[/color]",IF(A138=1,CONCATENATE(" parceiro","[color=",Definicoes_Instrucoes!$B$5,"]","s","[/color]")," parceiros")," de hit, nota nº ",IF(LEN(C138)&lt;6,CONCATENATE("[color=",Definicoes_Instrucoes!$B$5,"]",MID("000000",1,6-LEN(C138)),"[/color]"),""),"[color=",Definicoes_Instrucoes!$B$2,"]",C138,"[/color]","[/b]"),"")</f>
        <v>[size=85][b][color=red]109[/color] parceiros de hit, nota nº [color=#E1EBF2]0[/color][color=black]60268[/color][/b]</v>
      </c>
      <c r="L138" s="12" t="str">
        <f t="shared" si="12"/>
        <v xml:space="preserve"> - </v>
      </c>
      <c r="M138" s="23" t="str">
        <f>IF($B138&lt;&gt;"",CONCATENATE(" [b]","[color=",Definicoes_Instrucoes!$B$3,"]",$B138,"[/color]","[/b]"),"")</f>
        <v xml:space="preserve"> [b][color=#005188]2010-03-18[/color][/b]</v>
      </c>
      <c r="N138" s="12" t="str">
        <f t="shared" si="13"/>
        <v xml:space="preserve"> - :flag-es:</v>
      </c>
      <c r="O138" s="12" t="str">
        <f t="shared" si="14"/>
        <v xml:space="preserve"> [url=https://pt.eurobilltracker.com/notes/?id=68195311][color=black][b]SUp3rFM[/b][/color][/url]</v>
      </c>
      <c r="P138" s="15" t="str">
        <f>IF($H138&lt;&gt;"",CONCATENATE(" – [color=",Definicoes_Instrucoes!$B$4,"]",$H138,"[/color]"),"")</f>
        <v/>
      </c>
      <c r="Q138" s="15" t="str">
        <f t="shared" si="15"/>
        <v>[/size]</v>
      </c>
      <c r="R138" s="20" t="str">
        <f t="shared" si="16"/>
        <v>[size=85][b][color=red]109[/color] parceiros de hit, nota nº [color=#E1EBF2]0[/color][color=black]60268[/color][/b] -  [b][color=#005188]2010-03-18[/color][/b] - :flag-es: [url=https://pt.eurobilltracker.com/notes/?id=68195311][color=black][b]SUp3rFM[/b][/color][/url][/size]</v>
      </c>
    </row>
    <row r="139" spans="1:18" x14ac:dyDescent="0.15">
      <c r="A139" s="36">
        <v>108</v>
      </c>
      <c r="B139" s="25" t="s">
        <v>248</v>
      </c>
      <c r="C139" s="1">
        <v>31072</v>
      </c>
      <c r="D139" s="21" t="s">
        <v>249</v>
      </c>
      <c r="E139" s="36">
        <v>60226</v>
      </c>
      <c r="F139" s="41" t="s">
        <v>10</v>
      </c>
      <c r="G139" s="36">
        <v>36234389</v>
      </c>
      <c r="I139" s="2" t="s">
        <v>8</v>
      </c>
      <c r="J139" s="15">
        <f t="shared" si="17"/>
        <v>138</v>
      </c>
      <c r="K139" s="12" t="str">
        <f>IF(AND($A139&lt;&gt;"",$C139&lt;&gt;""),CONCATENATE("[size=85][b]",IF(LEN(A139)&lt;3,CONCATENATE("[color=",Definicoes_Instrucoes!$B$5,"]",MID("000",1,3-LEN(A139)),"[/color]"),""),"[color=",Definicoes_Instrucoes!$B$1,"]",A139,"[/color]",IF(A139=1,CONCATENATE(" parceiro","[color=",Definicoes_Instrucoes!$B$5,"]","s","[/color]")," parceiros")," de hit, nota nº ",IF(LEN(C139)&lt;6,CONCATENATE("[color=",Definicoes_Instrucoes!$B$5,"]",MID("000000",1,6-LEN(C139)),"[/color]"),""),"[color=",Definicoes_Instrucoes!$B$2,"]",C139,"[/color]","[/b]"),"")</f>
        <v>[size=85][b][color=red]108[/color] parceiros de hit, nota nº [color=#E1EBF2]0[/color][color=black]31072[/color][/b]</v>
      </c>
      <c r="L139" s="12" t="str">
        <f t="shared" si="12"/>
        <v xml:space="preserve"> - </v>
      </c>
      <c r="M139" s="23" t="str">
        <f>IF($B139&lt;&gt;"",CONCATENATE(" [b]","[color=",Definicoes_Instrucoes!$B$3,"]",$B139,"[/color]","[/b]"),"")</f>
        <v xml:space="preserve"> [b][color=#005188]2010-02-28[/color][/b]</v>
      </c>
      <c r="N139" s="12" t="str">
        <f t="shared" si="13"/>
        <v xml:space="preserve"> - :flag-pt:</v>
      </c>
      <c r="O139" s="12" t="str">
        <f t="shared" si="14"/>
        <v xml:space="preserve"> [url=https://pt.eurobilltracker.com/notes/?id=36234389][color=black][b]JMPP[/b][/color][/url]</v>
      </c>
      <c r="P139" s="15" t="str">
        <f>IF($H139&lt;&gt;"",CONCATENATE(" – [color=",Definicoes_Instrucoes!$B$4,"]",$H139,"[/color]"),"")</f>
        <v/>
      </c>
      <c r="Q139" s="15" t="str">
        <f t="shared" si="15"/>
        <v>[/size]</v>
      </c>
      <c r="R139" s="20" t="str">
        <f t="shared" si="16"/>
        <v>[size=85][b][color=red]108[/color] parceiros de hit, nota nº [color=#E1EBF2]0[/color][color=black]31072[/color][/b] -  [b][color=#005188]2010-02-28[/color][/b] - :flag-pt: [url=https://pt.eurobilltracker.com/notes/?id=36234389][color=black][b]JMPP[/b][/color][/url][/size]</v>
      </c>
    </row>
    <row r="140" spans="1:18" x14ac:dyDescent="0.15">
      <c r="A140" s="36">
        <v>107</v>
      </c>
      <c r="B140" s="25" t="s">
        <v>246</v>
      </c>
      <c r="C140" s="1">
        <v>65360</v>
      </c>
      <c r="D140" s="21" t="s">
        <v>247</v>
      </c>
      <c r="E140" s="36">
        <v>150159</v>
      </c>
      <c r="F140" s="41" t="s">
        <v>10</v>
      </c>
      <c r="G140" s="36">
        <v>76228744</v>
      </c>
      <c r="I140" s="2" t="s">
        <v>8</v>
      </c>
      <c r="J140" s="15">
        <f t="shared" si="17"/>
        <v>139</v>
      </c>
      <c r="K140" s="12" t="str">
        <f>IF(AND($A140&lt;&gt;"",$C140&lt;&gt;""),CONCATENATE("[size=85][b]",IF(LEN(A140)&lt;3,CONCATENATE("[color=",Definicoes_Instrucoes!$B$5,"]",MID("000",1,3-LEN(A140)),"[/color]"),""),"[color=",Definicoes_Instrucoes!$B$1,"]",A140,"[/color]",IF(A140=1,CONCATENATE(" parceiro","[color=",Definicoes_Instrucoes!$B$5,"]","s","[/color]")," parceiros")," de hit, nota nº ",IF(LEN(C140)&lt;6,CONCATENATE("[color=",Definicoes_Instrucoes!$B$5,"]",MID("000000",1,6-LEN(C140)),"[/color]"),""),"[color=",Definicoes_Instrucoes!$B$2,"]",C140,"[/color]","[/b]"),"")</f>
        <v>[size=85][b][color=red]107[/color] parceiros de hit, nota nº [color=#E1EBF2]0[/color][color=black]65360[/color][/b]</v>
      </c>
      <c r="L140" s="12" t="str">
        <f t="shared" si="12"/>
        <v xml:space="preserve"> - </v>
      </c>
      <c r="M140" s="23" t="str">
        <f>IF($B140&lt;&gt;"",CONCATENATE(" [b]","[color=",Definicoes_Instrucoes!$B$3,"]",$B140,"[/color]","[/b]"),"")</f>
        <v xml:space="preserve"> [b][color=#005188]2010-02-20[/color][/b]</v>
      </c>
      <c r="N140" s="12" t="str">
        <f t="shared" si="13"/>
        <v xml:space="preserve"> - :flag-pt:</v>
      </c>
      <c r="O140" s="12" t="str">
        <f t="shared" si="14"/>
        <v xml:space="preserve"> [url=https://pt.eurobilltracker.com/notes/?id=76228744][color=black][b]p_tasses[/b][/color][/url]</v>
      </c>
      <c r="P140" s="15" t="str">
        <f>IF($H140&lt;&gt;"",CONCATENATE(" – [color=",Definicoes_Instrucoes!$B$4,"]",$H140,"[/color]"),"")</f>
        <v/>
      </c>
      <c r="Q140" s="15" t="str">
        <f t="shared" si="15"/>
        <v>[/size]</v>
      </c>
      <c r="R140" s="20" t="str">
        <f t="shared" si="16"/>
        <v>[size=85][b][color=red]107[/color] parceiros de hit, nota nº [color=#E1EBF2]0[/color][color=black]65360[/color][/b] -  [b][color=#005188]2010-02-20[/color][/b] - :flag-pt: [url=https://pt.eurobilltracker.com/notes/?id=76228744][color=black][b]p_tasses[/b][/color][/url][/size]</v>
      </c>
    </row>
    <row r="141" spans="1:18" x14ac:dyDescent="0.15">
      <c r="A141" s="36">
        <v>106</v>
      </c>
      <c r="B141" s="25" t="s">
        <v>244</v>
      </c>
      <c r="C141" s="1">
        <v>64528</v>
      </c>
      <c r="D141" s="21" t="s">
        <v>245</v>
      </c>
      <c r="E141" s="36">
        <v>50437</v>
      </c>
      <c r="F141" s="41" t="s">
        <v>10</v>
      </c>
      <c r="G141" s="36">
        <v>74666484</v>
      </c>
      <c r="I141" s="2" t="s">
        <v>8</v>
      </c>
      <c r="J141" s="15">
        <f t="shared" si="17"/>
        <v>140</v>
      </c>
      <c r="K141" s="12" t="str">
        <f>IF(AND($A141&lt;&gt;"",$C141&lt;&gt;""),CONCATENATE("[size=85][b]",IF(LEN(A141)&lt;3,CONCATENATE("[color=",Definicoes_Instrucoes!$B$5,"]",MID("000",1,3-LEN(A141)),"[/color]"),""),"[color=",Definicoes_Instrucoes!$B$1,"]",A141,"[/color]",IF(A141=1,CONCATENATE(" parceiro","[color=",Definicoes_Instrucoes!$B$5,"]","s","[/color]")," parceiros")," de hit, nota nº ",IF(LEN(C141)&lt;6,CONCATENATE("[color=",Definicoes_Instrucoes!$B$5,"]",MID("000000",1,6-LEN(C141)),"[/color]"),""),"[color=",Definicoes_Instrucoes!$B$2,"]",C141,"[/color]","[/b]"),"")</f>
        <v>[size=85][b][color=red]106[/color] parceiros de hit, nota nº [color=#E1EBF2]0[/color][color=black]64528[/color][/b]</v>
      </c>
      <c r="L141" s="12" t="str">
        <f t="shared" si="12"/>
        <v xml:space="preserve"> - </v>
      </c>
      <c r="M141" s="23" t="str">
        <f>IF($B141&lt;&gt;"",CONCATENATE(" [b]","[color=",Definicoes_Instrucoes!$B$3,"]",$B141,"[/color]","[/b]"),"")</f>
        <v xml:space="preserve"> [b][color=#005188]2010-01-16[/color][/b]</v>
      </c>
      <c r="N141" s="12" t="str">
        <f t="shared" si="13"/>
        <v xml:space="preserve"> - :flag-pt:</v>
      </c>
      <c r="O141" s="12" t="str">
        <f t="shared" si="14"/>
        <v xml:space="preserve"> [url=https://pt.eurobilltracker.com/notes/?id=74666484][color=black][b]FlyingMoney[/b][/color][/url]</v>
      </c>
      <c r="P141" s="15" t="str">
        <f>IF($H141&lt;&gt;"",CONCATENATE(" – [color=",Definicoes_Instrucoes!$B$4,"]",$H141,"[/color]"),"")</f>
        <v/>
      </c>
      <c r="Q141" s="15" t="str">
        <f t="shared" si="15"/>
        <v>[/size]</v>
      </c>
      <c r="R141" s="20" t="str">
        <f t="shared" si="16"/>
        <v>[size=85][b][color=red]106[/color] parceiros de hit, nota nº [color=#E1EBF2]0[/color][color=black]64528[/color][/b] -  [b][color=#005188]2010-01-16[/color][/b] - :flag-pt: [url=https://pt.eurobilltracker.com/notes/?id=74666484][color=black][b]FlyingMoney[/b][/color][/url][/size]</v>
      </c>
    </row>
    <row r="142" spans="1:18" x14ac:dyDescent="0.15">
      <c r="A142" s="36">
        <v>105</v>
      </c>
      <c r="B142" s="25" t="s">
        <v>242</v>
      </c>
      <c r="C142" s="1">
        <v>63495</v>
      </c>
      <c r="D142" s="21" t="s">
        <v>243</v>
      </c>
      <c r="E142" s="36">
        <v>152287</v>
      </c>
      <c r="F142" s="41" t="s">
        <v>10</v>
      </c>
      <c r="G142" s="36">
        <v>73867027</v>
      </c>
      <c r="I142" s="2" t="s">
        <v>8</v>
      </c>
      <c r="J142" s="15">
        <f t="shared" si="17"/>
        <v>141</v>
      </c>
      <c r="K142" s="12" t="str">
        <f>IF(AND($A142&lt;&gt;"",$C142&lt;&gt;""),CONCATENATE("[size=85][b]",IF(LEN(A142)&lt;3,CONCATENATE("[color=",Definicoes_Instrucoes!$B$5,"]",MID("000",1,3-LEN(A142)),"[/color]"),""),"[color=",Definicoes_Instrucoes!$B$1,"]",A142,"[/color]",IF(A142=1,CONCATENATE(" parceiro","[color=",Definicoes_Instrucoes!$B$5,"]","s","[/color]")," parceiros")," de hit, nota nº ",IF(LEN(C142)&lt;6,CONCATENATE("[color=",Definicoes_Instrucoes!$B$5,"]",MID("000000",1,6-LEN(C142)),"[/color]"),""),"[color=",Definicoes_Instrucoes!$B$2,"]",C142,"[/color]","[/b]"),"")</f>
        <v>[size=85][b][color=red]105[/color] parceiros de hit, nota nº [color=#E1EBF2]0[/color][color=black]63495[/color][/b]</v>
      </c>
      <c r="L142" s="12" t="str">
        <f t="shared" si="12"/>
        <v xml:space="preserve"> - </v>
      </c>
      <c r="M142" s="23" t="str">
        <f>IF($B142&lt;&gt;"",CONCATENATE(" [b]","[color=",Definicoes_Instrucoes!$B$3,"]",$B142,"[/color]","[/b]"),"")</f>
        <v xml:space="preserve"> [b][color=#005188]2010-01-13[/color][/b]</v>
      </c>
      <c r="N142" s="12" t="str">
        <f t="shared" si="13"/>
        <v xml:space="preserve"> - :flag-pt:</v>
      </c>
      <c r="O142" s="12" t="str">
        <f t="shared" si="14"/>
        <v xml:space="preserve"> [url=https://pt.eurobilltracker.com/notes/?id=73867027][color=black][b]eagle_red[/b][/color][/url]</v>
      </c>
      <c r="P142" s="15" t="str">
        <f>IF($H142&lt;&gt;"",CONCATENATE(" – [color=",Definicoes_Instrucoes!$B$4,"]",$H142,"[/color]"),"")</f>
        <v/>
      </c>
      <c r="Q142" s="15" t="str">
        <f t="shared" si="15"/>
        <v>[/size]</v>
      </c>
      <c r="R142" s="20" t="str">
        <f t="shared" si="16"/>
        <v>[size=85][b][color=red]105[/color] parceiros de hit, nota nº [color=#E1EBF2]0[/color][color=black]63495[/color][/b] -  [b][color=#005188]2010-01-13[/color][/b] - :flag-pt: [url=https://pt.eurobilltracker.com/notes/?id=73867027][color=black][b]eagle_red[/b][/color][/url][/size]</v>
      </c>
    </row>
    <row r="143" spans="1:18" x14ac:dyDescent="0.15">
      <c r="A143" s="36">
        <v>104</v>
      </c>
      <c r="B143" s="25" t="s">
        <v>240</v>
      </c>
      <c r="C143" s="1">
        <v>50283</v>
      </c>
      <c r="D143" s="21" t="s">
        <v>241</v>
      </c>
      <c r="E143" s="36">
        <v>143770</v>
      </c>
      <c r="F143" s="42" t="s">
        <v>47</v>
      </c>
      <c r="G143" s="36">
        <v>56498786</v>
      </c>
      <c r="I143" s="2" t="s">
        <v>8</v>
      </c>
      <c r="J143" s="15">
        <f t="shared" si="17"/>
        <v>142</v>
      </c>
      <c r="K143" s="12" t="str">
        <f>IF(AND($A143&lt;&gt;"",$C143&lt;&gt;""),CONCATENATE("[size=85][b]",IF(LEN(A143)&lt;3,CONCATENATE("[color=",Definicoes_Instrucoes!$B$5,"]",MID("000",1,3-LEN(A143)),"[/color]"),""),"[color=",Definicoes_Instrucoes!$B$1,"]",A143,"[/color]",IF(A143=1,CONCATENATE(" parceiro","[color=",Definicoes_Instrucoes!$B$5,"]","s","[/color]")," parceiros")," de hit, nota nº ",IF(LEN(C143)&lt;6,CONCATENATE("[color=",Definicoes_Instrucoes!$B$5,"]",MID("000000",1,6-LEN(C143)),"[/color]"),""),"[color=",Definicoes_Instrucoes!$B$2,"]",C143,"[/color]","[/b]"),"")</f>
        <v>[size=85][b][color=red]104[/color] parceiros de hit, nota nº [color=#E1EBF2]0[/color][color=black]50283[/color][/b]</v>
      </c>
      <c r="L143" s="12" t="str">
        <f t="shared" si="12"/>
        <v xml:space="preserve"> - </v>
      </c>
      <c r="M143" s="23" t="str">
        <f>IF($B143&lt;&gt;"",CONCATENATE(" [b]","[color=",Definicoes_Instrucoes!$B$3,"]",$B143,"[/color]","[/b]"),"")</f>
        <v xml:space="preserve"> [b][color=#005188]2009-12-14[/color][/b]</v>
      </c>
      <c r="N143" s="12" t="str">
        <f t="shared" si="13"/>
        <v xml:space="preserve"> - :flag-de:</v>
      </c>
      <c r="O143" s="12" t="str">
        <f t="shared" si="14"/>
        <v xml:space="preserve"> [url=https://pt.eurobilltracker.com/notes/?id=56498786][color=black][b]BenBenny[/b][/color][/url]</v>
      </c>
      <c r="P143" s="15" t="str">
        <f>IF($H143&lt;&gt;"",CONCATENATE(" – [color=",Definicoes_Instrucoes!$B$4,"]",$H143,"[/color]"),"")</f>
        <v/>
      </c>
      <c r="Q143" s="15" t="str">
        <f t="shared" si="15"/>
        <v>[/size]</v>
      </c>
      <c r="R143" s="20" t="str">
        <f t="shared" si="16"/>
        <v>[size=85][b][color=red]104[/color] parceiros de hit, nota nº [color=#E1EBF2]0[/color][color=black]50283[/color][/b] -  [b][color=#005188]2009-12-14[/color][/b] - :flag-de: [url=https://pt.eurobilltracker.com/notes/?id=56498786][color=black][b]BenBenny[/b][/color][/url][/size]</v>
      </c>
    </row>
    <row r="144" spans="1:18" x14ac:dyDescent="0.15">
      <c r="A144" s="36">
        <v>103</v>
      </c>
      <c r="B144" s="25" t="s">
        <v>238</v>
      </c>
      <c r="C144" s="1">
        <v>62031</v>
      </c>
      <c r="D144" s="21" t="s">
        <v>239</v>
      </c>
      <c r="E144" s="36">
        <v>114513</v>
      </c>
      <c r="F144" s="41" t="s">
        <v>10</v>
      </c>
      <c r="G144" s="36">
        <v>70791411</v>
      </c>
      <c r="I144" s="2" t="s">
        <v>8</v>
      </c>
      <c r="J144" s="15">
        <f t="shared" si="17"/>
        <v>143</v>
      </c>
      <c r="K144" s="12" t="str">
        <f>IF(AND($A144&lt;&gt;"",$C144&lt;&gt;""),CONCATENATE("[size=85][b]",IF(LEN(A144)&lt;3,CONCATENATE("[color=",Definicoes_Instrucoes!$B$5,"]",MID("000",1,3-LEN(A144)),"[/color]"),""),"[color=",Definicoes_Instrucoes!$B$1,"]",A144,"[/color]",IF(A144=1,CONCATENATE(" parceiro","[color=",Definicoes_Instrucoes!$B$5,"]","s","[/color]")," parceiros")," de hit, nota nº ",IF(LEN(C144)&lt;6,CONCATENATE("[color=",Definicoes_Instrucoes!$B$5,"]",MID("000000",1,6-LEN(C144)),"[/color]"),""),"[color=",Definicoes_Instrucoes!$B$2,"]",C144,"[/color]","[/b]"),"")</f>
        <v>[size=85][b][color=red]103[/color] parceiros de hit, nota nº [color=#E1EBF2]0[/color][color=black]62031[/color][/b]</v>
      </c>
      <c r="L144" s="12" t="str">
        <f t="shared" si="12"/>
        <v xml:space="preserve"> - </v>
      </c>
      <c r="M144" s="23" t="str">
        <f>IF($B144&lt;&gt;"",CONCATENATE(" [b]","[color=",Definicoes_Instrucoes!$B$3,"]",$B144,"[/color]","[/b]"),"")</f>
        <v xml:space="preserve"> [b][color=#005188]2009-10-24[/color][/b]</v>
      </c>
      <c r="N144" s="12" t="str">
        <f t="shared" si="13"/>
        <v xml:space="preserve"> - :flag-pt:</v>
      </c>
      <c r="O144" s="12" t="str">
        <f t="shared" si="14"/>
        <v xml:space="preserve"> [url=https://pt.eurobilltracker.com/notes/?id=70791411][color=black][b]Afreixo[/b][/color][/url]</v>
      </c>
      <c r="P144" s="15" t="str">
        <f>IF($H144&lt;&gt;"",CONCATENATE(" – [color=",Definicoes_Instrucoes!$B$4,"]",$H144,"[/color]"),"")</f>
        <v/>
      </c>
      <c r="Q144" s="15" t="str">
        <f t="shared" si="15"/>
        <v>[/size]</v>
      </c>
      <c r="R144" s="20" t="str">
        <f t="shared" si="16"/>
        <v>[size=85][b][color=red]103[/color] parceiros de hit, nota nº [color=#E1EBF2]0[/color][color=black]62031[/color][/b] -  [b][color=#005188]2009-10-24[/color][/b] - :flag-pt: [url=https://pt.eurobilltracker.com/notes/?id=70791411][color=black][b]Afreixo[/b][/color][/url][/size]</v>
      </c>
    </row>
    <row r="145" spans="1:18" x14ac:dyDescent="0.15">
      <c r="A145" s="36">
        <v>102</v>
      </c>
      <c r="B145" s="25" t="s">
        <v>236</v>
      </c>
      <c r="C145" s="1">
        <v>61327</v>
      </c>
      <c r="D145" s="21" t="s">
        <v>237</v>
      </c>
      <c r="E145" s="36">
        <v>134029</v>
      </c>
      <c r="F145" s="41" t="s">
        <v>10</v>
      </c>
      <c r="G145" s="36">
        <v>69427142</v>
      </c>
      <c r="I145" s="2" t="s">
        <v>8</v>
      </c>
      <c r="J145" s="15">
        <f t="shared" si="17"/>
        <v>144</v>
      </c>
      <c r="K145" s="12" t="str">
        <f>IF(AND($A145&lt;&gt;"",$C145&lt;&gt;""),CONCATENATE("[size=85][b]",IF(LEN(A145)&lt;3,CONCATENATE("[color=",Definicoes_Instrucoes!$B$5,"]",MID("000",1,3-LEN(A145)),"[/color]"),""),"[color=",Definicoes_Instrucoes!$B$1,"]",A145,"[/color]",IF(A145=1,CONCATENATE(" parceiro","[color=",Definicoes_Instrucoes!$B$5,"]","s","[/color]")," parceiros")," de hit, nota nº ",IF(LEN(C145)&lt;6,CONCATENATE("[color=",Definicoes_Instrucoes!$B$5,"]",MID("000000",1,6-LEN(C145)),"[/color]"),""),"[color=",Definicoes_Instrucoes!$B$2,"]",C145,"[/color]","[/b]"),"")</f>
        <v>[size=85][b][color=red]102[/color] parceiros de hit, nota nº [color=#E1EBF2]0[/color][color=black]61327[/color][/b]</v>
      </c>
      <c r="L145" s="12" t="str">
        <f t="shared" si="12"/>
        <v xml:space="preserve"> - </v>
      </c>
      <c r="M145" s="23" t="str">
        <f>IF($B145&lt;&gt;"",CONCATENATE(" [b]","[color=",Definicoes_Instrucoes!$B$3,"]",$B145,"[/color]","[/b]"),"")</f>
        <v xml:space="preserve"> [b][color=#005188]2009-10-16[/color][/b]</v>
      </c>
      <c r="N145" s="12" t="str">
        <f t="shared" si="13"/>
        <v xml:space="preserve"> - :flag-pt:</v>
      </c>
      <c r="O145" s="12" t="str">
        <f t="shared" si="14"/>
        <v xml:space="preserve"> [url=https://pt.eurobilltracker.com/notes/?id=69427142][color=black][b]quioco_51[/b][/color][/url]</v>
      </c>
      <c r="P145" s="15" t="str">
        <f>IF($H145&lt;&gt;"",CONCATENATE(" – [color=",Definicoes_Instrucoes!$B$4,"]",$H145,"[/color]"),"")</f>
        <v/>
      </c>
      <c r="Q145" s="15" t="str">
        <f t="shared" si="15"/>
        <v>[/size]</v>
      </c>
      <c r="R145" s="20" t="str">
        <f t="shared" si="16"/>
        <v>[size=85][b][color=red]102[/color] parceiros de hit, nota nº [color=#E1EBF2]0[/color][color=black]61327[/color][/b] -  [b][color=#005188]2009-10-16[/color][/b] - :flag-pt: [url=https://pt.eurobilltracker.com/notes/?id=69427142][color=black][b]quioco_51[/b][/color][/url][/size]</v>
      </c>
    </row>
    <row r="146" spans="1:18" x14ac:dyDescent="0.15">
      <c r="A146" s="36">
        <v>101</v>
      </c>
      <c r="B146" s="25" t="s">
        <v>234</v>
      </c>
      <c r="C146" s="1">
        <v>59465</v>
      </c>
      <c r="D146" s="21" t="s">
        <v>235</v>
      </c>
      <c r="E146" s="36">
        <v>133939</v>
      </c>
      <c r="F146" s="41" t="s">
        <v>10</v>
      </c>
      <c r="G146" s="36">
        <v>67701591</v>
      </c>
      <c r="I146" s="2" t="s">
        <v>8</v>
      </c>
      <c r="J146" s="15">
        <f t="shared" si="17"/>
        <v>145</v>
      </c>
      <c r="K146" s="12" t="str">
        <f>IF(AND($A146&lt;&gt;"",$C146&lt;&gt;""),CONCATENATE("[size=85][b]",IF(LEN(A146)&lt;3,CONCATENATE("[color=",Definicoes_Instrucoes!$B$5,"]",MID("000",1,3-LEN(A146)),"[/color]"),""),"[color=",Definicoes_Instrucoes!$B$1,"]",A146,"[/color]",IF(A146=1,CONCATENATE(" parceiro","[color=",Definicoes_Instrucoes!$B$5,"]","s","[/color]")," parceiros")," de hit, nota nº ",IF(LEN(C146)&lt;6,CONCATENATE("[color=",Definicoes_Instrucoes!$B$5,"]",MID("000000",1,6-LEN(C146)),"[/color]"),""),"[color=",Definicoes_Instrucoes!$B$2,"]",C146,"[/color]","[/b]"),"")</f>
        <v>[size=85][b][color=red]101[/color] parceiros de hit, nota nº [color=#E1EBF2]0[/color][color=black]59465[/color][/b]</v>
      </c>
      <c r="L146" s="12" t="str">
        <f t="shared" si="12"/>
        <v xml:space="preserve"> - </v>
      </c>
      <c r="M146" s="23" t="str">
        <f>IF($B146&lt;&gt;"",CONCATENATE(" [b]","[color=",Definicoes_Instrucoes!$B$3,"]",$B146,"[/color]","[/b]"),"")</f>
        <v xml:space="preserve"> [b][color=#005188]2009-08-20[/color][/b]</v>
      </c>
      <c r="N146" s="12" t="str">
        <f t="shared" si="13"/>
        <v xml:space="preserve"> - :flag-pt:</v>
      </c>
      <c r="O146" s="12" t="str">
        <f t="shared" si="14"/>
        <v xml:space="preserve"> [url=https://pt.eurobilltracker.com/notes/?id=67701591][color=black][b]fvicente[/b][/color][/url]</v>
      </c>
      <c r="P146" s="15" t="str">
        <f>IF($H146&lt;&gt;"",CONCATENATE(" – [color=",Definicoes_Instrucoes!$B$4,"]",$H146,"[/color]"),"")</f>
        <v/>
      </c>
      <c r="Q146" s="15" t="str">
        <f t="shared" si="15"/>
        <v>[/size]</v>
      </c>
      <c r="R146" s="20" t="str">
        <f t="shared" si="16"/>
        <v>[size=85][b][color=red]101[/color] parceiros de hit, nota nº [color=#E1EBF2]0[/color][color=black]59465[/color][/b] -  [b][color=#005188]2009-08-20[/color][/b] - :flag-pt: [url=https://pt.eurobilltracker.com/notes/?id=67701591][color=black][b]fvicente[/b][/color][/url][/size]</v>
      </c>
    </row>
    <row r="147" spans="1:18" x14ac:dyDescent="0.15">
      <c r="A147" s="36">
        <v>100</v>
      </c>
      <c r="B147" s="25" t="s">
        <v>232</v>
      </c>
      <c r="C147" s="1">
        <v>58910</v>
      </c>
      <c r="D147" s="21" t="s">
        <v>233</v>
      </c>
      <c r="E147" s="36">
        <v>134759</v>
      </c>
      <c r="F147" s="41" t="s">
        <v>10</v>
      </c>
      <c r="G147" s="36">
        <v>67570511</v>
      </c>
      <c r="I147" s="2" t="s">
        <v>8</v>
      </c>
      <c r="J147" s="15">
        <f t="shared" si="17"/>
        <v>146</v>
      </c>
      <c r="K147" s="12" t="str">
        <f>IF(AND($A147&lt;&gt;"",$C147&lt;&gt;""),CONCATENATE("[size=85][b]",IF(LEN(A147)&lt;3,CONCATENATE("[color=",Definicoes_Instrucoes!$B$5,"]",MID("000",1,3-LEN(A147)),"[/color]"),""),"[color=",Definicoes_Instrucoes!$B$1,"]",A147,"[/color]",IF(A147=1,CONCATENATE(" parceiro","[color=",Definicoes_Instrucoes!$B$5,"]","s","[/color]")," parceiros")," de hit, nota nº ",IF(LEN(C147)&lt;6,CONCATENATE("[color=",Definicoes_Instrucoes!$B$5,"]",MID("000000",1,6-LEN(C147)),"[/color]"),""),"[color=",Definicoes_Instrucoes!$B$2,"]",C147,"[/color]","[/b]"),"")</f>
        <v>[size=85][b][color=red]100[/color] parceiros de hit, nota nº [color=#E1EBF2]0[/color][color=black]58910[/color][/b]</v>
      </c>
      <c r="L147" s="12" t="str">
        <f t="shared" si="12"/>
        <v xml:space="preserve"> - </v>
      </c>
      <c r="M147" s="23" t="str">
        <f>IF($B147&lt;&gt;"",CONCATENATE(" [b]","[color=",Definicoes_Instrucoes!$B$3,"]",$B147,"[/color]","[/b]"),"")</f>
        <v xml:space="preserve"> [b][color=#005188]2009-08-17[/color][/b]</v>
      </c>
      <c r="N147" s="12" t="str">
        <f t="shared" si="13"/>
        <v xml:space="preserve"> - :flag-pt:</v>
      </c>
      <c r="O147" s="12" t="str">
        <f t="shared" si="14"/>
        <v xml:space="preserve"> [url=https://pt.eurobilltracker.com/notes/?id=67570511][color=black][b]Anabela Barata[/b][/color][/url]</v>
      </c>
      <c r="P147" s="15" t="str">
        <f>IF($H147&lt;&gt;"",CONCATENATE(" – [color=",Definicoes_Instrucoes!$B$4,"]",$H147,"[/color]"),"")</f>
        <v/>
      </c>
      <c r="Q147" s="15" t="str">
        <f t="shared" si="15"/>
        <v>[/size]</v>
      </c>
      <c r="R147" s="20" t="str">
        <f t="shared" si="16"/>
        <v>[size=85][b][color=red]100[/color] parceiros de hit, nota nº [color=#E1EBF2]0[/color][color=black]58910[/color][/b] -  [b][color=#005188]2009-08-17[/color][/b] - :flag-pt: [url=https://pt.eurobilltracker.com/notes/?id=67570511][color=black][b]Anabela Barata[/b][/color][/url][/size]</v>
      </c>
    </row>
    <row r="148" spans="1:18" x14ac:dyDescent="0.15">
      <c r="A148" s="36">
        <v>99</v>
      </c>
      <c r="B148" s="25" t="s">
        <v>230</v>
      </c>
      <c r="C148" s="1">
        <v>57560</v>
      </c>
      <c r="D148" s="21" t="s">
        <v>231</v>
      </c>
      <c r="E148" s="36">
        <v>135477</v>
      </c>
      <c r="F148" s="41" t="s">
        <v>10</v>
      </c>
      <c r="G148" s="36">
        <v>66972206</v>
      </c>
      <c r="I148" s="2" t="s">
        <v>8</v>
      </c>
      <c r="J148" s="15">
        <f t="shared" si="17"/>
        <v>147</v>
      </c>
      <c r="K148" s="12" t="str">
        <f>IF(AND($A148&lt;&gt;"",$C148&lt;&gt;""),CONCATENATE("[size=85][b]",IF(LEN(A148)&lt;3,CONCATENATE("[color=",Definicoes_Instrucoes!$B$5,"]",MID("000",1,3-LEN(A148)),"[/color]"),""),"[color=",Definicoes_Instrucoes!$B$1,"]",A148,"[/color]",IF(A148=1,CONCATENATE(" parceiro","[color=",Definicoes_Instrucoes!$B$5,"]","s","[/color]")," parceiros")," de hit, nota nº ",IF(LEN(C148)&lt;6,CONCATENATE("[color=",Definicoes_Instrucoes!$B$5,"]",MID("000000",1,6-LEN(C148)),"[/color]"),""),"[color=",Definicoes_Instrucoes!$B$2,"]",C148,"[/color]","[/b]"),"")</f>
        <v>[size=85][b][color=#E1EBF2]0[/color][color=red]99[/color] parceiros de hit, nota nº [color=#E1EBF2]0[/color][color=black]57560[/color][/b]</v>
      </c>
      <c r="L148" s="12" t="str">
        <f t="shared" si="12"/>
        <v xml:space="preserve"> - </v>
      </c>
      <c r="M148" s="23" t="str">
        <f>IF($B148&lt;&gt;"",CONCATENATE(" [b]","[color=",Definicoes_Instrucoes!$B$3,"]",$B148,"[/color]","[/b]"),"")</f>
        <v xml:space="preserve"> [b][color=#005188]2009-08-04[/color][/b]</v>
      </c>
      <c r="N148" s="12" t="str">
        <f t="shared" si="13"/>
        <v xml:space="preserve"> - :flag-pt:</v>
      </c>
      <c r="O148" s="12" t="str">
        <f t="shared" si="14"/>
        <v xml:space="preserve"> [url=https://pt.eurobilltracker.com/notes/?id=66972206][color=black][b]volkswagen[/b][/color][/url]</v>
      </c>
      <c r="P148" s="15" t="str">
        <f>IF($H148&lt;&gt;"",CONCATENATE(" – [color=",Definicoes_Instrucoes!$B$4,"]",$H148,"[/color]"),"")</f>
        <v/>
      </c>
      <c r="Q148" s="15" t="str">
        <f t="shared" si="15"/>
        <v>[/size]</v>
      </c>
      <c r="R148" s="20" t="str">
        <f t="shared" si="16"/>
        <v>[size=85][b][color=#E1EBF2]0[/color][color=red]99[/color] parceiros de hit, nota nº [color=#E1EBF2]0[/color][color=black]57560[/color][/b] -  [b][color=#005188]2009-08-04[/color][/b] - :flag-pt: [url=https://pt.eurobilltracker.com/notes/?id=66972206][color=black][b]volkswagen[/b][/color][/url][/size]</v>
      </c>
    </row>
    <row r="149" spans="1:18" x14ac:dyDescent="0.15">
      <c r="A149" s="36">
        <v>98</v>
      </c>
      <c r="B149" s="25" t="s">
        <v>228</v>
      </c>
      <c r="C149" s="1">
        <v>57337</v>
      </c>
      <c r="D149" s="21" t="s">
        <v>229</v>
      </c>
      <c r="E149" s="36">
        <v>133445</v>
      </c>
      <c r="F149" s="41" t="s">
        <v>10</v>
      </c>
      <c r="G149" s="36">
        <v>66834197</v>
      </c>
      <c r="I149" s="2" t="s">
        <v>8</v>
      </c>
      <c r="J149" s="15">
        <f t="shared" si="17"/>
        <v>148</v>
      </c>
      <c r="K149" s="12" t="str">
        <f>IF(AND($A149&lt;&gt;"",$C149&lt;&gt;""),CONCATENATE("[size=85][b]",IF(LEN(A149)&lt;3,CONCATENATE("[color=",Definicoes_Instrucoes!$B$5,"]",MID("000",1,3-LEN(A149)),"[/color]"),""),"[color=",Definicoes_Instrucoes!$B$1,"]",A149,"[/color]",IF(A149=1,CONCATENATE(" parceiro","[color=",Definicoes_Instrucoes!$B$5,"]","s","[/color]")," parceiros")," de hit, nota nº ",IF(LEN(C149)&lt;6,CONCATENATE("[color=",Definicoes_Instrucoes!$B$5,"]",MID("000000",1,6-LEN(C149)),"[/color]"),""),"[color=",Definicoes_Instrucoes!$B$2,"]",C149,"[/color]","[/b]"),"")</f>
        <v>[size=85][b][color=#E1EBF2]0[/color][color=red]98[/color] parceiros de hit, nota nº [color=#E1EBF2]0[/color][color=black]57337[/color][/b]</v>
      </c>
      <c r="L149" s="12" t="str">
        <f t="shared" si="12"/>
        <v xml:space="preserve"> - </v>
      </c>
      <c r="M149" s="23" t="str">
        <f>IF($B149&lt;&gt;"",CONCATENATE(" [b]","[color=",Definicoes_Instrucoes!$B$3,"]",$B149,"[/color]","[/b]"),"")</f>
        <v xml:space="preserve"> [b][color=#005188]2009-08-01[/color][/b]</v>
      </c>
      <c r="N149" s="12" t="str">
        <f t="shared" si="13"/>
        <v xml:space="preserve"> - :flag-pt:</v>
      </c>
      <c r="O149" s="12" t="str">
        <f t="shared" si="14"/>
        <v xml:space="preserve"> [url=https://pt.eurobilltracker.com/notes/?id=66834197][color=black][b]sinid_leugim[/b][/color][/url]</v>
      </c>
      <c r="P149" s="15" t="str">
        <f>IF($H149&lt;&gt;"",CONCATENATE(" – [color=",Definicoes_Instrucoes!$B$4,"]",$H149,"[/color]"),"")</f>
        <v/>
      </c>
      <c r="Q149" s="15" t="str">
        <f t="shared" si="15"/>
        <v>[/size]</v>
      </c>
      <c r="R149" s="20" t="str">
        <f t="shared" si="16"/>
        <v>[size=85][b][color=#E1EBF2]0[/color][color=red]98[/color] parceiros de hit, nota nº [color=#E1EBF2]0[/color][color=black]57337[/color][/b] -  [b][color=#005188]2009-08-01[/color][/b] - :flag-pt: [url=https://pt.eurobilltracker.com/notes/?id=66834197][color=black][b]sinid_leugim[/b][/color][/url][/size]</v>
      </c>
    </row>
    <row r="150" spans="1:18" x14ac:dyDescent="0.15">
      <c r="A150" s="36">
        <v>97</v>
      </c>
      <c r="B150" s="25" t="s">
        <v>226</v>
      </c>
      <c r="C150" s="1">
        <v>55669</v>
      </c>
      <c r="D150" s="21" t="s">
        <v>227</v>
      </c>
      <c r="E150" s="36">
        <v>137253</v>
      </c>
      <c r="F150" s="41" t="s">
        <v>10</v>
      </c>
      <c r="G150" s="36">
        <v>62449219</v>
      </c>
      <c r="I150" s="2" t="s">
        <v>8</v>
      </c>
      <c r="J150" s="15">
        <f t="shared" si="17"/>
        <v>149</v>
      </c>
      <c r="K150" s="12" t="str">
        <f>IF(AND($A150&lt;&gt;"",$C150&lt;&gt;""),CONCATENATE("[size=85][b]",IF(LEN(A150)&lt;3,CONCATENATE("[color=",Definicoes_Instrucoes!$B$5,"]",MID("000",1,3-LEN(A150)),"[/color]"),""),"[color=",Definicoes_Instrucoes!$B$1,"]",A150,"[/color]",IF(A150=1,CONCATENATE(" parceiro","[color=",Definicoes_Instrucoes!$B$5,"]","s","[/color]")," parceiros")," de hit, nota nº ",IF(LEN(C150)&lt;6,CONCATENATE("[color=",Definicoes_Instrucoes!$B$5,"]",MID("000000",1,6-LEN(C150)),"[/color]"),""),"[color=",Definicoes_Instrucoes!$B$2,"]",C150,"[/color]","[/b]"),"")</f>
        <v>[size=85][b][color=#E1EBF2]0[/color][color=red]97[/color] parceiros de hit, nota nº [color=#E1EBF2]0[/color][color=black]55669[/color][/b]</v>
      </c>
      <c r="L150" s="12" t="str">
        <f t="shared" si="12"/>
        <v xml:space="preserve"> - </v>
      </c>
      <c r="M150" s="23" t="str">
        <f>IF($B150&lt;&gt;"",CONCATENATE(" [b]","[color=",Definicoes_Instrucoes!$B$3,"]",$B150,"[/color]","[/b]"),"")</f>
        <v xml:space="preserve"> [b][color=#005188]2009-07-31[/color][/b]</v>
      </c>
      <c r="N150" s="12" t="str">
        <f t="shared" si="13"/>
        <v xml:space="preserve"> - :flag-pt:</v>
      </c>
      <c r="O150" s="12" t="str">
        <f t="shared" si="14"/>
        <v xml:space="preserve"> [url=https://pt.eurobilltracker.com/notes/?id=62449219][color=black][b]@@@VP@@@[/b][/color][/url]</v>
      </c>
      <c r="P150" s="15" t="str">
        <f>IF($H150&lt;&gt;"",CONCATENATE(" – [color=",Definicoes_Instrucoes!$B$4,"]",$H150,"[/color]"),"")</f>
        <v/>
      </c>
      <c r="Q150" s="15" t="str">
        <f t="shared" si="15"/>
        <v>[/size]</v>
      </c>
      <c r="R150" s="20" t="str">
        <f t="shared" si="16"/>
        <v>[size=85][b][color=#E1EBF2]0[/color][color=red]97[/color] parceiros de hit, nota nº [color=#E1EBF2]0[/color][color=black]55669[/color][/b] -  [b][color=#005188]2009-07-31[/color][/b] - :flag-pt: [url=https://pt.eurobilltracker.com/notes/?id=62449219][color=black][b]@@@VP@@@[/b][/color][/url][/size]</v>
      </c>
    </row>
    <row r="151" spans="1:18" x14ac:dyDescent="0.15">
      <c r="A151" s="36">
        <v>96</v>
      </c>
      <c r="B151" s="25" t="s">
        <v>224</v>
      </c>
      <c r="C151" s="1">
        <v>39361</v>
      </c>
      <c r="D151" s="21" t="s">
        <v>225</v>
      </c>
      <c r="E151" s="36">
        <v>134629</v>
      </c>
      <c r="F151" s="41" t="s">
        <v>10</v>
      </c>
      <c r="G151" s="36">
        <v>42310858</v>
      </c>
      <c r="I151" s="2" t="s">
        <v>8</v>
      </c>
      <c r="J151" s="15">
        <f t="shared" si="17"/>
        <v>150</v>
      </c>
      <c r="K151" s="12" t="str">
        <f>IF(AND($A151&lt;&gt;"",$C151&lt;&gt;""),CONCATENATE("[size=85][b]",IF(LEN(A151)&lt;3,CONCATENATE("[color=",Definicoes_Instrucoes!$B$5,"]",MID("000",1,3-LEN(A151)),"[/color]"),""),"[color=",Definicoes_Instrucoes!$B$1,"]",A151,"[/color]",IF(A151=1,CONCATENATE(" parceiro","[color=",Definicoes_Instrucoes!$B$5,"]","s","[/color]")," parceiros")," de hit, nota nº ",IF(LEN(C151)&lt;6,CONCATENATE("[color=",Definicoes_Instrucoes!$B$5,"]",MID("000000",1,6-LEN(C151)),"[/color]"),""),"[color=",Definicoes_Instrucoes!$B$2,"]",C151,"[/color]","[/b]"),"")</f>
        <v>[size=85][b][color=#E1EBF2]0[/color][color=red]96[/color] parceiros de hit, nota nº [color=#E1EBF2]0[/color][color=black]39361[/color][/b]</v>
      </c>
      <c r="L151" s="12" t="str">
        <f t="shared" si="12"/>
        <v xml:space="preserve"> - </v>
      </c>
      <c r="M151" s="23" t="str">
        <f>IF($B151&lt;&gt;"",CONCATENATE(" [b]","[color=",Definicoes_Instrucoes!$B$3,"]",$B151,"[/color]","[/b]"),"")</f>
        <v xml:space="preserve"> [b][color=#005188]2009-07-24[/color][/b]</v>
      </c>
      <c r="N151" s="12" t="str">
        <f t="shared" si="13"/>
        <v xml:space="preserve"> - :flag-pt:</v>
      </c>
      <c r="O151" s="12" t="str">
        <f t="shared" si="14"/>
        <v xml:space="preserve"> [url=https://pt.eurobilltracker.com/notes/?id=42310858][color=black][b]Dawizz[/b][/color][/url]</v>
      </c>
      <c r="P151" s="15" t="str">
        <f>IF($H151&lt;&gt;"",CONCATENATE(" – [color=",Definicoes_Instrucoes!$B$4,"]",$H151,"[/color]"),"")</f>
        <v/>
      </c>
      <c r="Q151" s="15" t="str">
        <f t="shared" si="15"/>
        <v>[/size]</v>
      </c>
      <c r="R151" s="20" t="str">
        <f t="shared" si="16"/>
        <v>[size=85][b][color=#E1EBF2]0[/color][color=red]96[/color] parceiros de hit, nota nº [color=#E1EBF2]0[/color][color=black]39361[/color][/b] -  [b][color=#005188]2009-07-24[/color][/b] - :flag-pt: [url=https://pt.eurobilltracker.com/notes/?id=42310858][color=black][b]Dawizz[/b][/color][/url][/size]</v>
      </c>
    </row>
    <row r="152" spans="1:18" x14ac:dyDescent="0.15">
      <c r="A152" s="36">
        <v>95</v>
      </c>
      <c r="B152" s="25" t="s">
        <v>222</v>
      </c>
      <c r="C152" s="1">
        <v>56209</v>
      </c>
      <c r="D152" s="21" t="s">
        <v>223</v>
      </c>
      <c r="E152" s="36">
        <v>44768</v>
      </c>
      <c r="F152" s="42" t="s">
        <v>133</v>
      </c>
      <c r="G152" s="36">
        <v>64352774</v>
      </c>
      <c r="I152" s="2" t="s">
        <v>8</v>
      </c>
      <c r="J152" s="15">
        <f t="shared" si="17"/>
        <v>151</v>
      </c>
      <c r="K152" s="12" t="str">
        <f>IF(AND($A152&lt;&gt;"",$C152&lt;&gt;""),CONCATENATE("[size=85][b]",IF(LEN(A152)&lt;3,CONCATENATE("[color=",Definicoes_Instrucoes!$B$5,"]",MID("000",1,3-LEN(A152)),"[/color]"),""),"[color=",Definicoes_Instrucoes!$B$1,"]",A152,"[/color]",IF(A152=1,CONCATENATE(" parceiro","[color=",Definicoes_Instrucoes!$B$5,"]","s","[/color]")," parceiros")," de hit, nota nº ",IF(LEN(C152)&lt;6,CONCATENATE("[color=",Definicoes_Instrucoes!$B$5,"]",MID("000000",1,6-LEN(C152)),"[/color]"),""),"[color=",Definicoes_Instrucoes!$B$2,"]",C152,"[/color]","[/b]"),"")</f>
        <v>[size=85][b][color=#E1EBF2]0[/color][color=red]95[/color] parceiros de hit, nota nº [color=#E1EBF2]0[/color][color=black]56209[/color][/b]</v>
      </c>
      <c r="L152" s="12" t="str">
        <f t="shared" si="12"/>
        <v xml:space="preserve"> - </v>
      </c>
      <c r="M152" s="23" t="str">
        <f>IF($B152&lt;&gt;"",CONCATENATE(" [b]","[color=",Definicoes_Instrucoes!$B$3,"]",$B152,"[/color]","[/b]"),"")</f>
        <v xml:space="preserve"> [b][color=#005188]2009-07-22[/color][/b]</v>
      </c>
      <c r="N152" s="12" t="str">
        <f t="shared" si="13"/>
        <v xml:space="preserve"> - :flag-fr:</v>
      </c>
      <c r="O152" s="12" t="str">
        <f t="shared" si="14"/>
        <v xml:space="preserve"> [url=https://pt.eurobilltracker.com/notes/?id=64352774][color=black][b]Phaseolus[/b][/color][/url]</v>
      </c>
      <c r="P152" s="15" t="str">
        <f>IF($H152&lt;&gt;"",CONCATENATE(" – [color=",Definicoes_Instrucoes!$B$4,"]",$H152,"[/color]"),"")</f>
        <v/>
      </c>
      <c r="Q152" s="15" t="str">
        <f t="shared" si="15"/>
        <v>[/size]</v>
      </c>
      <c r="R152" s="20" t="str">
        <f t="shared" si="16"/>
        <v>[size=85][b][color=#E1EBF2]0[/color][color=red]95[/color] parceiros de hit, nota nº [color=#E1EBF2]0[/color][color=black]56209[/color][/b] -  [b][color=#005188]2009-07-22[/color][/b] - :flag-fr: [url=https://pt.eurobilltracker.com/notes/?id=64352774][color=black][b]Phaseolus[/b][/color][/url][/size]</v>
      </c>
    </row>
    <row r="153" spans="1:18" x14ac:dyDescent="0.15">
      <c r="A153" s="36">
        <v>94</v>
      </c>
      <c r="B153" s="25" t="s">
        <v>219</v>
      </c>
      <c r="C153" s="1">
        <v>29602</v>
      </c>
      <c r="D153" s="21" t="s">
        <v>221</v>
      </c>
      <c r="E153" s="36">
        <v>93666</v>
      </c>
      <c r="F153" s="42" t="s">
        <v>47</v>
      </c>
      <c r="G153" s="36">
        <v>35358116</v>
      </c>
      <c r="I153" s="2" t="s">
        <v>8</v>
      </c>
      <c r="J153" s="15">
        <f t="shared" si="17"/>
        <v>152</v>
      </c>
      <c r="K153" s="12" t="str">
        <f>IF(AND($A153&lt;&gt;"",$C153&lt;&gt;""),CONCATENATE("[size=85][b]",IF(LEN(A153)&lt;3,CONCATENATE("[color=",Definicoes_Instrucoes!$B$5,"]",MID("000",1,3-LEN(A153)),"[/color]"),""),"[color=",Definicoes_Instrucoes!$B$1,"]",A153,"[/color]",IF(A153=1,CONCATENATE(" parceiro","[color=",Definicoes_Instrucoes!$B$5,"]","s","[/color]")," parceiros")," de hit, nota nº ",IF(LEN(C153)&lt;6,CONCATENATE("[color=",Definicoes_Instrucoes!$B$5,"]",MID("000000",1,6-LEN(C153)),"[/color]"),""),"[color=",Definicoes_Instrucoes!$B$2,"]",C153,"[/color]","[/b]"),"")</f>
        <v>[size=85][b][color=#E1EBF2]0[/color][color=red]94[/color] parceiros de hit, nota nº [color=#E1EBF2]0[/color][color=black]29602[/color][/b]</v>
      </c>
      <c r="L153" s="12" t="str">
        <f t="shared" si="12"/>
        <v xml:space="preserve"> - </v>
      </c>
      <c r="M153" s="23" t="str">
        <f>IF($B153&lt;&gt;"",CONCATENATE(" [b]","[color=",Definicoes_Instrucoes!$B$3,"]",$B153,"[/color]","[/b]"),"")</f>
        <v xml:space="preserve"> [b][color=#005188]2009-07-15[/color][/b]</v>
      </c>
      <c r="N153" s="12" t="str">
        <f t="shared" si="13"/>
        <v xml:space="preserve"> - :flag-de:</v>
      </c>
      <c r="O153" s="12" t="str">
        <f t="shared" si="14"/>
        <v xml:space="preserve"> [url=https://pt.eurobilltracker.com/notes/?id=35358116][color=black][b]Marcell 747[/b][/color][/url]</v>
      </c>
      <c r="P153" s="15" t="str">
        <f>IF($H153&lt;&gt;"",CONCATENATE(" – [color=",Definicoes_Instrucoes!$B$4,"]",$H153,"[/color]"),"")</f>
        <v/>
      </c>
      <c r="Q153" s="15" t="str">
        <f t="shared" si="15"/>
        <v>[/size]</v>
      </c>
      <c r="R153" s="20" t="str">
        <f t="shared" si="16"/>
        <v>[size=85][b][color=#E1EBF2]0[/color][color=red]94[/color] parceiros de hit, nota nº [color=#E1EBF2]0[/color][color=black]29602[/color][/b] -  [b][color=#005188]2009-07-15[/color][/b] - :flag-de: [url=https://pt.eurobilltracker.com/notes/?id=35358116][color=black][b]Marcell 747[/b][/color][/url][/size]</v>
      </c>
    </row>
    <row r="154" spans="1:18" x14ac:dyDescent="0.15">
      <c r="A154" s="36">
        <v>93</v>
      </c>
      <c r="B154" s="25" t="s">
        <v>219</v>
      </c>
      <c r="C154" s="1">
        <v>56841</v>
      </c>
      <c r="D154" s="21" t="s">
        <v>220</v>
      </c>
      <c r="E154" s="36">
        <v>69387</v>
      </c>
      <c r="F154" s="41" t="s">
        <v>10</v>
      </c>
      <c r="G154" s="36">
        <v>66012843</v>
      </c>
      <c r="I154" s="2" t="s">
        <v>8</v>
      </c>
      <c r="J154" s="15">
        <f t="shared" si="17"/>
        <v>153</v>
      </c>
      <c r="K154" s="12" t="str">
        <f>IF(AND($A154&lt;&gt;"",$C154&lt;&gt;""),CONCATENATE("[size=85][b]",IF(LEN(A154)&lt;3,CONCATENATE("[color=",Definicoes_Instrucoes!$B$5,"]",MID("000",1,3-LEN(A154)),"[/color]"),""),"[color=",Definicoes_Instrucoes!$B$1,"]",A154,"[/color]",IF(A154=1,CONCATENATE(" parceiro","[color=",Definicoes_Instrucoes!$B$5,"]","s","[/color]")," parceiros")," de hit, nota nº ",IF(LEN(C154)&lt;6,CONCATENATE("[color=",Definicoes_Instrucoes!$B$5,"]",MID("000000",1,6-LEN(C154)),"[/color]"),""),"[color=",Definicoes_Instrucoes!$B$2,"]",C154,"[/color]","[/b]"),"")</f>
        <v>[size=85][b][color=#E1EBF2]0[/color][color=red]93[/color] parceiros de hit, nota nº [color=#E1EBF2]0[/color][color=black]56841[/color][/b]</v>
      </c>
      <c r="L154" s="12" t="str">
        <f t="shared" si="12"/>
        <v xml:space="preserve"> - </v>
      </c>
      <c r="M154" s="23" t="str">
        <f>IF($B154&lt;&gt;"",CONCATENATE(" [b]","[color=",Definicoes_Instrucoes!$B$3,"]",$B154,"[/color]","[/b]"),"")</f>
        <v xml:space="preserve"> [b][color=#005188]2009-07-15[/color][/b]</v>
      </c>
      <c r="N154" s="12" t="str">
        <f t="shared" si="13"/>
        <v xml:space="preserve"> - :flag-pt:</v>
      </c>
      <c r="O154" s="12" t="str">
        <f t="shared" si="14"/>
        <v xml:space="preserve"> [url=https://pt.eurobilltracker.com/notes/?id=66012843][color=black][b]LFGMonteiro[/b][/color][/url]</v>
      </c>
      <c r="P154" s="15" t="str">
        <f>IF($H154&lt;&gt;"",CONCATENATE(" – [color=",Definicoes_Instrucoes!$B$4,"]",$H154,"[/color]"),"")</f>
        <v/>
      </c>
      <c r="Q154" s="15" t="str">
        <f t="shared" si="15"/>
        <v>[/size]</v>
      </c>
      <c r="R154" s="20" t="str">
        <f t="shared" si="16"/>
        <v>[size=85][b][color=#E1EBF2]0[/color][color=red]93[/color] parceiros de hit, nota nº [color=#E1EBF2]0[/color][color=black]56841[/color][/b] -  [b][color=#005188]2009-07-15[/color][/b] - :flag-pt: [url=https://pt.eurobilltracker.com/notes/?id=66012843][color=black][b]LFGMonteiro[/b][/color][/url][/size]</v>
      </c>
    </row>
    <row r="155" spans="1:18" x14ac:dyDescent="0.15">
      <c r="A155" s="36">
        <v>92</v>
      </c>
      <c r="B155" s="25" t="s">
        <v>217</v>
      </c>
      <c r="C155" s="1">
        <v>28000</v>
      </c>
      <c r="D155" s="21" t="s">
        <v>218</v>
      </c>
      <c r="E155" s="36">
        <v>120160</v>
      </c>
      <c r="F155" s="41" t="s">
        <v>10</v>
      </c>
      <c r="G155" s="36">
        <v>33876972</v>
      </c>
      <c r="I155" s="2" t="s">
        <v>8</v>
      </c>
      <c r="J155" s="15">
        <f t="shared" si="17"/>
        <v>154</v>
      </c>
      <c r="K155" s="12" t="str">
        <f>IF(AND($A155&lt;&gt;"",$C155&lt;&gt;""),CONCATENATE("[size=85][b]",IF(LEN(A155)&lt;3,CONCATENATE("[color=",Definicoes_Instrucoes!$B$5,"]",MID("000",1,3-LEN(A155)),"[/color]"),""),"[color=",Definicoes_Instrucoes!$B$1,"]",A155,"[/color]",IF(A155=1,CONCATENATE(" parceiro","[color=",Definicoes_Instrucoes!$B$5,"]","s","[/color]")," parceiros")," de hit, nota nº ",IF(LEN(C155)&lt;6,CONCATENATE("[color=",Definicoes_Instrucoes!$B$5,"]",MID("000000",1,6-LEN(C155)),"[/color]"),""),"[color=",Definicoes_Instrucoes!$B$2,"]",C155,"[/color]","[/b]"),"")</f>
        <v>[size=85][b][color=#E1EBF2]0[/color][color=red]92[/color] parceiros de hit, nota nº [color=#E1EBF2]0[/color][color=black]28000[/color][/b]</v>
      </c>
      <c r="L155" s="12" t="str">
        <f t="shared" si="12"/>
        <v xml:space="preserve"> - </v>
      </c>
      <c r="M155" s="23" t="str">
        <f>IF($B155&lt;&gt;"",CONCATENATE(" [b]","[color=",Definicoes_Instrucoes!$B$3,"]",$B155,"[/color]","[/b]"),"")</f>
        <v xml:space="preserve"> [b][color=#005188]2009-07-14[/color][/b]</v>
      </c>
      <c r="N155" s="12" t="str">
        <f t="shared" si="13"/>
        <v xml:space="preserve"> - :flag-pt:</v>
      </c>
      <c r="O155" s="12" t="str">
        <f t="shared" si="14"/>
        <v xml:space="preserve"> [url=https://pt.eurobilltracker.com/notes/?id=33876972][color=black][b]T. Santos[/b][/color][/url]</v>
      </c>
      <c r="P155" s="15" t="str">
        <f>IF($H155&lt;&gt;"",CONCATENATE(" – [color=",Definicoes_Instrucoes!$B$4,"]",$H155,"[/color]"),"")</f>
        <v/>
      </c>
      <c r="Q155" s="15" t="str">
        <f t="shared" si="15"/>
        <v>[/size]</v>
      </c>
      <c r="R155" s="20" t="str">
        <f t="shared" si="16"/>
        <v>[size=85][b][color=#E1EBF2]0[/color][color=red]92[/color] parceiros de hit, nota nº [color=#E1EBF2]0[/color][color=black]28000[/color][/b] -  [b][color=#005188]2009-07-14[/color][/b] - :flag-pt: [url=https://pt.eurobilltracker.com/notes/?id=33876972][color=black][b]T. Santos[/b][/color][/url][/size]</v>
      </c>
    </row>
    <row r="156" spans="1:18" x14ac:dyDescent="0.15">
      <c r="A156" s="36">
        <v>91</v>
      </c>
      <c r="B156" s="25" t="s">
        <v>215</v>
      </c>
      <c r="C156" s="1">
        <v>56617</v>
      </c>
      <c r="D156" s="21" t="s">
        <v>216</v>
      </c>
      <c r="E156" s="36">
        <v>72194</v>
      </c>
      <c r="F156" s="41" t="s">
        <v>10</v>
      </c>
      <c r="G156" s="36">
        <v>65696852</v>
      </c>
      <c r="I156" s="2" t="s">
        <v>8</v>
      </c>
      <c r="J156" s="15">
        <f t="shared" si="17"/>
        <v>155</v>
      </c>
      <c r="K156" s="12" t="str">
        <f>IF(AND($A156&lt;&gt;"",$C156&lt;&gt;""),CONCATENATE("[size=85][b]",IF(LEN(A156)&lt;3,CONCATENATE("[color=",Definicoes_Instrucoes!$B$5,"]",MID("000",1,3-LEN(A156)),"[/color]"),""),"[color=",Definicoes_Instrucoes!$B$1,"]",A156,"[/color]",IF(A156=1,CONCATENATE(" parceiro","[color=",Definicoes_Instrucoes!$B$5,"]","s","[/color]")," parceiros")," de hit, nota nº ",IF(LEN(C156)&lt;6,CONCATENATE("[color=",Definicoes_Instrucoes!$B$5,"]",MID("000000",1,6-LEN(C156)),"[/color]"),""),"[color=",Definicoes_Instrucoes!$B$2,"]",C156,"[/color]","[/b]"),"")</f>
        <v>[size=85][b][color=#E1EBF2]0[/color][color=red]91[/color] parceiros de hit, nota nº [color=#E1EBF2]0[/color][color=black]56617[/color][/b]</v>
      </c>
      <c r="L156" s="12" t="str">
        <f t="shared" si="12"/>
        <v xml:space="preserve"> - </v>
      </c>
      <c r="M156" s="23" t="str">
        <f>IF($B156&lt;&gt;"",CONCATENATE(" [b]","[color=",Definicoes_Instrucoes!$B$3,"]",$B156,"[/color]","[/b]"),"")</f>
        <v xml:space="preserve"> [b][color=#005188]2009-07-08[/color][/b]</v>
      </c>
      <c r="N156" s="12" t="str">
        <f t="shared" si="13"/>
        <v xml:space="preserve"> - :flag-pt:</v>
      </c>
      <c r="O156" s="12" t="str">
        <f t="shared" si="14"/>
        <v xml:space="preserve"> [url=https://pt.eurobilltracker.com/notes/?id=65696852][color=black][b]Aqua1986[/b][/color][/url]</v>
      </c>
      <c r="P156" s="15" t="str">
        <f>IF($H156&lt;&gt;"",CONCATENATE(" – [color=",Definicoes_Instrucoes!$B$4,"]",$H156,"[/color]"),"")</f>
        <v/>
      </c>
      <c r="Q156" s="15" t="str">
        <f t="shared" si="15"/>
        <v>[/size]</v>
      </c>
      <c r="R156" s="20" t="str">
        <f t="shared" si="16"/>
        <v>[size=85][b][color=#E1EBF2]0[/color][color=red]91[/color] parceiros de hit, nota nº [color=#E1EBF2]0[/color][color=black]56617[/color][/b] -  [b][color=#005188]2009-07-08[/color][/b] - :flag-pt: [url=https://pt.eurobilltracker.com/notes/?id=65696852][color=black][b]Aqua1986[/b][/color][/url][/size]</v>
      </c>
    </row>
    <row r="157" spans="1:18" x14ac:dyDescent="0.15">
      <c r="A157" s="36">
        <v>90</v>
      </c>
      <c r="B157" s="25" t="s">
        <v>213</v>
      </c>
      <c r="C157" s="1">
        <v>56566</v>
      </c>
      <c r="D157" s="21" t="s">
        <v>214</v>
      </c>
      <c r="E157" s="36">
        <v>40041</v>
      </c>
      <c r="F157" s="41" t="s">
        <v>10</v>
      </c>
      <c r="G157" s="36">
        <v>65602543</v>
      </c>
      <c r="I157" s="2" t="s">
        <v>8</v>
      </c>
      <c r="J157" s="15">
        <f t="shared" si="17"/>
        <v>156</v>
      </c>
      <c r="K157" s="12" t="str">
        <f>IF(AND($A157&lt;&gt;"",$C157&lt;&gt;""),CONCATENATE("[size=85][b]",IF(LEN(A157)&lt;3,CONCATENATE("[color=",Definicoes_Instrucoes!$B$5,"]",MID("000",1,3-LEN(A157)),"[/color]"),""),"[color=",Definicoes_Instrucoes!$B$1,"]",A157,"[/color]",IF(A157=1,CONCATENATE(" parceiro","[color=",Definicoes_Instrucoes!$B$5,"]","s","[/color]")," parceiros")," de hit, nota nº ",IF(LEN(C157)&lt;6,CONCATENATE("[color=",Definicoes_Instrucoes!$B$5,"]",MID("000000",1,6-LEN(C157)),"[/color]"),""),"[color=",Definicoes_Instrucoes!$B$2,"]",C157,"[/color]","[/b]"),"")</f>
        <v>[size=85][b][color=#E1EBF2]0[/color][color=red]90[/color] parceiros de hit, nota nº [color=#E1EBF2]0[/color][color=black]56566[/color][/b]</v>
      </c>
      <c r="L157" s="12" t="str">
        <f t="shared" si="12"/>
        <v xml:space="preserve"> - </v>
      </c>
      <c r="M157" s="23" t="str">
        <f>IF($B157&lt;&gt;"",CONCATENATE(" [b]","[color=",Definicoes_Instrucoes!$B$3,"]",$B157,"[/color]","[/b]"),"")</f>
        <v xml:space="preserve"> [b][color=#005188]2009-07-06[/color][/b]</v>
      </c>
      <c r="N157" s="12" t="str">
        <f t="shared" si="13"/>
        <v xml:space="preserve"> - :flag-pt:</v>
      </c>
      <c r="O157" s="12" t="str">
        <f t="shared" si="14"/>
        <v xml:space="preserve"> [url=https://pt.eurobilltracker.com/notes/?id=65602543][color=black][b]brizidaviana[/b][/color][/url]</v>
      </c>
      <c r="P157" s="15" t="str">
        <f>IF($H157&lt;&gt;"",CONCATENATE(" – [color=",Definicoes_Instrucoes!$B$4,"]",$H157,"[/color]"),"")</f>
        <v/>
      </c>
      <c r="Q157" s="15" t="str">
        <f t="shared" si="15"/>
        <v>[/size]</v>
      </c>
      <c r="R157" s="20" t="str">
        <f t="shared" si="16"/>
        <v>[size=85][b][color=#E1EBF2]0[/color][color=red]90[/color] parceiros de hit, nota nº [color=#E1EBF2]0[/color][color=black]56566[/color][/b] -  [b][color=#005188]2009-07-06[/color][/b] - :flag-pt: [url=https://pt.eurobilltracker.com/notes/?id=65602543][color=black][b]brizidaviana[/b][/color][/url][/size]</v>
      </c>
    </row>
    <row r="158" spans="1:18" x14ac:dyDescent="0.15">
      <c r="A158" s="36">
        <v>89</v>
      </c>
      <c r="B158" s="25" t="s">
        <v>211</v>
      </c>
      <c r="C158" s="1">
        <v>56431</v>
      </c>
      <c r="D158" s="21" t="s">
        <v>212</v>
      </c>
      <c r="E158" s="36">
        <v>64574</v>
      </c>
      <c r="F158" s="41" t="s">
        <v>10</v>
      </c>
      <c r="G158" s="36">
        <v>65246887</v>
      </c>
      <c r="I158" s="2" t="s">
        <v>8</v>
      </c>
      <c r="J158" s="15">
        <f t="shared" si="17"/>
        <v>157</v>
      </c>
      <c r="K158" s="12" t="str">
        <f>IF(AND($A158&lt;&gt;"",$C158&lt;&gt;""),CONCATENATE("[size=85][b]",IF(LEN(A158)&lt;3,CONCATENATE("[color=",Definicoes_Instrucoes!$B$5,"]",MID("000",1,3-LEN(A158)),"[/color]"),""),"[color=",Definicoes_Instrucoes!$B$1,"]",A158,"[/color]",IF(A158=1,CONCATENATE(" parceiro","[color=",Definicoes_Instrucoes!$B$5,"]","s","[/color]")," parceiros")," de hit, nota nº ",IF(LEN(C158)&lt;6,CONCATENATE("[color=",Definicoes_Instrucoes!$B$5,"]",MID("000000",1,6-LEN(C158)),"[/color]"),""),"[color=",Definicoes_Instrucoes!$B$2,"]",C158,"[/color]","[/b]"),"")</f>
        <v>[size=85][b][color=#E1EBF2]0[/color][color=red]89[/color] parceiros de hit, nota nº [color=#E1EBF2]0[/color][color=black]56431[/color][/b]</v>
      </c>
      <c r="L158" s="12" t="str">
        <f t="shared" si="12"/>
        <v xml:space="preserve"> - </v>
      </c>
      <c r="M158" s="23" t="str">
        <f>IF($B158&lt;&gt;"",CONCATENATE(" [b]","[color=",Definicoes_Instrucoes!$B$3,"]",$B158,"[/color]","[/b]"),"")</f>
        <v xml:space="preserve"> [b][color=#005188]2009-06-28[/color][/b]</v>
      </c>
      <c r="N158" s="12" t="str">
        <f t="shared" si="13"/>
        <v xml:space="preserve"> - :flag-pt:</v>
      </c>
      <c r="O158" s="12" t="str">
        <f t="shared" si="14"/>
        <v xml:space="preserve"> [url=https://pt.eurobilltracker.com/notes/?id=65246887][color=black][b]JOTAEFE[/b][/color][/url]</v>
      </c>
      <c r="P158" s="15" t="str">
        <f>IF($H158&lt;&gt;"",CONCATENATE(" – [color=",Definicoes_Instrucoes!$B$4,"]",$H158,"[/color]"),"")</f>
        <v/>
      </c>
      <c r="Q158" s="15" t="str">
        <f t="shared" si="15"/>
        <v>[/size]</v>
      </c>
      <c r="R158" s="20" t="str">
        <f t="shared" si="16"/>
        <v>[size=85][b][color=#E1EBF2]0[/color][color=red]89[/color] parceiros de hit, nota nº [color=#E1EBF2]0[/color][color=black]56431[/color][/b] -  [b][color=#005188]2009-06-28[/color][/b] - :flag-pt: [url=https://pt.eurobilltracker.com/notes/?id=65246887][color=black][b]JOTAEFE[/b][/color][/url][/size]</v>
      </c>
    </row>
    <row r="159" spans="1:18" x14ac:dyDescent="0.15">
      <c r="A159" s="36">
        <v>88</v>
      </c>
      <c r="B159" s="25" t="s">
        <v>209</v>
      </c>
      <c r="C159" s="1">
        <v>53088</v>
      </c>
      <c r="D159" s="21" t="s">
        <v>210</v>
      </c>
      <c r="E159" s="36">
        <v>80308</v>
      </c>
      <c r="F159" s="41" t="s">
        <v>10</v>
      </c>
      <c r="G159" s="36">
        <v>60982698</v>
      </c>
      <c r="I159" s="2" t="s">
        <v>8</v>
      </c>
      <c r="J159" s="15">
        <f t="shared" si="17"/>
        <v>158</v>
      </c>
      <c r="K159" s="12" t="str">
        <f>IF(AND($A159&lt;&gt;"",$C159&lt;&gt;""),CONCATENATE("[size=85][b]",IF(LEN(A159)&lt;3,CONCATENATE("[color=",Definicoes_Instrucoes!$B$5,"]",MID("000",1,3-LEN(A159)),"[/color]"),""),"[color=",Definicoes_Instrucoes!$B$1,"]",A159,"[/color]",IF(A159=1,CONCATENATE(" parceiro","[color=",Definicoes_Instrucoes!$B$5,"]","s","[/color]")," parceiros")," de hit, nota nº ",IF(LEN(C159)&lt;6,CONCATENATE("[color=",Definicoes_Instrucoes!$B$5,"]",MID("000000",1,6-LEN(C159)),"[/color]"),""),"[color=",Definicoes_Instrucoes!$B$2,"]",C159,"[/color]","[/b]"),"")</f>
        <v>[size=85][b][color=#E1EBF2]0[/color][color=red]88[/color] parceiros de hit, nota nº [color=#E1EBF2]0[/color][color=black]53088[/color][/b]</v>
      </c>
      <c r="L159" s="12" t="str">
        <f t="shared" si="12"/>
        <v xml:space="preserve"> - </v>
      </c>
      <c r="M159" s="23" t="str">
        <f>IF($B159&lt;&gt;"",CONCATENATE(" [b]","[color=",Definicoes_Instrucoes!$B$3,"]",$B159,"[/color]","[/b]"),"")</f>
        <v xml:space="preserve"> [b][color=#005188]2009-06-05[/color][/b]</v>
      </c>
      <c r="N159" s="12" t="str">
        <f t="shared" si="13"/>
        <v xml:space="preserve"> - :flag-pt:</v>
      </c>
      <c r="O159" s="12" t="str">
        <f t="shared" si="14"/>
        <v xml:space="preserve"> [url=https://pt.eurobilltracker.com/notes/?id=60982698][color=black][b]esteves2[/b][/color][/url]</v>
      </c>
      <c r="P159" s="15" t="str">
        <f>IF($H159&lt;&gt;"",CONCATENATE(" – [color=",Definicoes_Instrucoes!$B$4,"]",$H159,"[/color]"),"")</f>
        <v/>
      </c>
      <c r="Q159" s="15" t="str">
        <f t="shared" si="15"/>
        <v>[/size]</v>
      </c>
      <c r="R159" s="20" t="str">
        <f t="shared" si="16"/>
        <v>[size=85][b][color=#E1EBF2]0[/color][color=red]88[/color] parceiros de hit, nota nº [color=#E1EBF2]0[/color][color=black]53088[/color][/b] -  [b][color=#005188]2009-06-05[/color][/b] - :flag-pt: [url=https://pt.eurobilltracker.com/notes/?id=60982698][color=black][b]esteves2[/b][/color][/url][/size]</v>
      </c>
    </row>
    <row r="160" spans="1:18" x14ac:dyDescent="0.15">
      <c r="A160" s="36">
        <v>87</v>
      </c>
      <c r="B160" s="25" t="s">
        <v>207</v>
      </c>
      <c r="C160" s="1">
        <v>48419</v>
      </c>
      <c r="D160" s="21" t="s">
        <v>208</v>
      </c>
      <c r="E160" s="36">
        <v>134755</v>
      </c>
      <c r="F160" s="41" t="s">
        <v>10</v>
      </c>
      <c r="G160" s="36">
        <v>52967905</v>
      </c>
      <c r="I160" s="2" t="s">
        <v>8</v>
      </c>
      <c r="J160" s="15">
        <f t="shared" si="17"/>
        <v>159</v>
      </c>
      <c r="K160" s="12" t="str">
        <f>IF(AND($A160&lt;&gt;"",$C160&lt;&gt;""),CONCATENATE("[size=85][b]",IF(LEN(A160)&lt;3,CONCATENATE("[color=",Definicoes_Instrucoes!$B$5,"]",MID("000",1,3-LEN(A160)),"[/color]"),""),"[color=",Definicoes_Instrucoes!$B$1,"]",A160,"[/color]",IF(A160=1,CONCATENATE(" parceiro","[color=",Definicoes_Instrucoes!$B$5,"]","s","[/color]")," parceiros")," de hit, nota nº ",IF(LEN(C160)&lt;6,CONCATENATE("[color=",Definicoes_Instrucoes!$B$5,"]",MID("000000",1,6-LEN(C160)),"[/color]"),""),"[color=",Definicoes_Instrucoes!$B$2,"]",C160,"[/color]","[/b]"),"")</f>
        <v>[size=85][b][color=#E1EBF2]0[/color][color=red]87[/color] parceiros de hit, nota nº [color=#E1EBF2]0[/color][color=black]48419[/color][/b]</v>
      </c>
      <c r="L160" s="12" t="str">
        <f t="shared" si="12"/>
        <v xml:space="preserve"> - </v>
      </c>
      <c r="M160" s="23" t="str">
        <f>IF($B160&lt;&gt;"",CONCATENATE(" [b]","[color=",Definicoes_Instrucoes!$B$3,"]",$B160,"[/color]","[/b]"),"")</f>
        <v xml:space="preserve"> [b][color=#005188]2009-05-14[/color][/b]</v>
      </c>
      <c r="N160" s="12" t="str">
        <f t="shared" si="13"/>
        <v xml:space="preserve"> - :flag-pt:</v>
      </c>
      <c r="O160" s="12" t="str">
        <f t="shared" si="14"/>
        <v xml:space="preserve"> [url=https://pt.eurobilltracker.com/notes/?id=52967905][color=black][b]CAMPEÕES,E O RESTO É AZIA.[/b][/color][/url]</v>
      </c>
      <c r="P160" s="15" t="str">
        <f>IF($H160&lt;&gt;"",CONCATENATE(" – [color=",Definicoes_Instrucoes!$B$4,"]",$H160,"[/color]"),"")</f>
        <v/>
      </c>
      <c r="Q160" s="15" t="str">
        <f t="shared" si="15"/>
        <v>[/size]</v>
      </c>
      <c r="R160" s="20" t="str">
        <f t="shared" si="16"/>
        <v>[size=85][b][color=#E1EBF2]0[/color][color=red]87[/color] parceiros de hit, nota nº [color=#E1EBF2]0[/color][color=black]48419[/color][/b] -  [b][color=#005188]2009-05-14[/color][/b] - :flag-pt: [url=https://pt.eurobilltracker.com/notes/?id=52967905][color=black][b]CAMPEÕES,E O RESTO É AZIA.[/b][/color][/url][/size]</v>
      </c>
    </row>
    <row r="161" spans="1:18" x14ac:dyDescent="0.15">
      <c r="A161" s="36">
        <v>86</v>
      </c>
      <c r="B161" s="25" t="s">
        <v>205</v>
      </c>
      <c r="C161" s="1">
        <v>50282</v>
      </c>
      <c r="D161" s="21" t="s">
        <v>206</v>
      </c>
      <c r="E161" s="36">
        <v>126058</v>
      </c>
      <c r="F161" s="42" t="s">
        <v>47</v>
      </c>
      <c r="G161" s="36">
        <v>56498785</v>
      </c>
      <c r="I161" s="2" t="s">
        <v>8</v>
      </c>
      <c r="J161" s="15">
        <f t="shared" si="17"/>
        <v>160</v>
      </c>
      <c r="K161" s="12" t="str">
        <f>IF(AND($A161&lt;&gt;"",$C161&lt;&gt;""),CONCATENATE("[size=85][b]",IF(LEN(A161)&lt;3,CONCATENATE("[color=",Definicoes_Instrucoes!$B$5,"]",MID("000",1,3-LEN(A161)),"[/color]"),""),"[color=",Definicoes_Instrucoes!$B$1,"]",A161,"[/color]",IF(A161=1,CONCATENATE(" parceiro","[color=",Definicoes_Instrucoes!$B$5,"]","s","[/color]")," parceiros")," de hit, nota nº ",IF(LEN(C161)&lt;6,CONCATENATE("[color=",Definicoes_Instrucoes!$B$5,"]",MID("000000",1,6-LEN(C161)),"[/color]"),""),"[color=",Definicoes_Instrucoes!$B$2,"]",C161,"[/color]","[/b]"),"")</f>
        <v>[size=85][b][color=#E1EBF2]0[/color][color=red]86[/color] parceiros de hit, nota nº [color=#E1EBF2]0[/color][color=black]50282[/color][/b]</v>
      </c>
      <c r="L161" s="12" t="str">
        <f t="shared" si="12"/>
        <v xml:space="preserve"> - </v>
      </c>
      <c r="M161" s="23" t="str">
        <f>IF($B161&lt;&gt;"",CONCATENATE(" [b]","[color=",Definicoes_Instrucoes!$B$3,"]",$B161,"[/color]","[/b]"),"")</f>
        <v xml:space="preserve"> [b][color=#005188]2009-04-30[/color][/b]</v>
      </c>
      <c r="N161" s="12" t="str">
        <f t="shared" si="13"/>
        <v xml:space="preserve"> - :flag-de:</v>
      </c>
      <c r="O161" s="12" t="str">
        <f t="shared" si="14"/>
        <v xml:space="preserve"> [url=https://pt.eurobilltracker.com/notes/?id=56498785][color=black][b]Graalibu[/b][/color][/url]</v>
      </c>
      <c r="P161" s="15" t="str">
        <f>IF($H161&lt;&gt;"",CONCATENATE(" – [color=",Definicoes_Instrucoes!$B$4,"]",$H161,"[/color]"),"")</f>
        <v/>
      </c>
      <c r="Q161" s="15" t="str">
        <f t="shared" si="15"/>
        <v>[/size]</v>
      </c>
      <c r="R161" s="20" t="str">
        <f t="shared" si="16"/>
        <v>[size=85][b][color=#E1EBF2]0[/color][color=red]86[/color] parceiros de hit, nota nº [color=#E1EBF2]0[/color][color=black]50282[/color][/b] -  [b][color=#005188]2009-04-30[/color][/b] - :flag-de: [url=https://pt.eurobilltracker.com/notes/?id=56498785][color=black][b]Graalibu[/b][/color][/url][/size]</v>
      </c>
    </row>
    <row r="162" spans="1:18" x14ac:dyDescent="0.15">
      <c r="A162" s="36">
        <v>85</v>
      </c>
      <c r="B162" s="25" t="s">
        <v>203</v>
      </c>
      <c r="C162" s="1">
        <v>55442</v>
      </c>
      <c r="D162" s="21" t="s">
        <v>204</v>
      </c>
      <c r="E162" s="36">
        <v>101505</v>
      </c>
      <c r="F162" s="41" t="s">
        <v>10</v>
      </c>
      <c r="G162" s="36">
        <v>62247702</v>
      </c>
      <c r="I162" s="2" t="s">
        <v>8</v>
      </c>
      <c r="J162" s="15">
        <f t="shared" si="17"/>
        <v>161</v>
      </c>
      <c r="K162" s="12" t="str">
        <f>IF(AND($A162&lt;&gt;"",$C162&lt;&gt;""),CONCATENATE("[size=85][b]",IF(LEN(A162)&lt;3,CONCATENATE("[color=",Definicoes_Instrucoes!$B$5,"]",MID("000",1,3-LEN(A162)),"[/color]"),""),"[color=",Definicoes_Instrucoes!$B$1,"]",A162,"[/color]",IF(A162=1,CONCATENATE(" parceiro","[color=",Definicoes_Instrucoes!$B$5,"]","s","[/color]")," parceiros")," de hit, nota nº ",IF(LEN(C162)&lt;6,CONCATENATE("[color=",Definicoes_Instrucoes!$B$5,"]",MID("000000",1,6-LEN(C162)),"[/color]"),""),"[color=",Definicoes_Instrucoes!$B$2,"]",C162,"[/color]","[/b]"),"")</f>
        <v>[size=85][b][color=#E1EBF2]0[/color][color=red]85[/color] parceiros de hit, nota nº [color=#E1EBF2]0[/color][color=black]55442[/color][/b]</v>
      </c>
      <c r="L162" s="12" t="str">
        <f t="shared" si="12"/>
        <v xml:space="preserve"> - </v>
      </c>
      <c r="M162" s="23" t="str">
        <f>IF($B162&lt;&gt;"",CONCATENATE(" [b]","[color=",Definicoes_Instrucoes!$B$3,"]",$B162,"[/color]","[/b]"),"")</f>
        <v xml:space="preserve"> [b][color=#005188]2009-04-24[/color][/b]</v>
      </c>
      <c r="N162" s="12" t="str">
        <f t="shared" si="13"/>
        <v xml:space="preserve"> - :flag-pt:</v>
      </c>
      <c r="O162" s="12" t="str">
        <f t="shared" si="14"/>
        <v xml:space="preserve"> [url=https://pt.eurobilltracker.com/notes/?id=62247702][color=black][b]Angelo Campos[/b][/color][/url]</v>
      </c>
      <c r="P162" s="15" t="str">
        <f>IF($H162&lt;&gt;"",CONCATENATE(" – [color=",Definicoes_Instrucoes!$B$4,"]",$H162,"[/color]"),"")</f>
        <v/>
      </c>
      <c r="Q162" s="15" t="str">
        <f t="shared" si="15"/>
        <v>[/size]</v>
      </c>
      <c r="R162" s="20" t="str">
        <f t="shared" si="16"/>
        <v>[size=85][b][color=#E1EBF2]0[/color][color=red]85[/color] parceiros de hit, nota nº [color=#E1EBF2]0[/color][color=black]55442[/color][/b] -  [b][color=#005188]2009-04-24[/color][/b] - :flag-pt: [url=https://pt.eurobilltracker.com/notes/?id=62247702][color=black][b]Angelo Campos[/b][/color][/url][/size]</v>
      </c>
    </row>
    <row r="163" spans="1:18" x14ac:dyDescent="0.15">
      <c r="A163" s="36">
        <v>84</v>
      </c>
      <c r="B163" s="25" t="s">
        <v>201</v>
      </c>
      <c r="C163" s="1">
        <v>54941</v>
      </c>
      <c r="D163" s="21" t="s">
        <v>202</v>
      </c>
      <c r="E163" s="36">
        <v>117132</v>
      </c>
      <c r="F163" s="41" t="s">
        <v>10</v>
      </c>
      <c r="G163" s="36">
        <v>61801490</v>
      </c>
      <c r="I163" s="2" t="s">
        <v>8</v>
      </c>
      <c r="J163" s="15">
        <f t="shared" si="17"/>
        <v>162</v>
      </c>
      <c r="K163" s="12" t="str">
        <f>IF(AND($A163&lt;&gt;"",$C163&lt;&gt;""),CONCATENATE("[size=85][b]",IF(LEN(A163)&lt;3,CONCATENATE("[color=",Definicoes_Instrucoes!$B$5,"]",MID("000",1,3-LEN(A163)),"[/color]"),""),"[color=",Definicoes_Instrucoes!$B$1,"]",A163,"[/color]",IF(A163=1,CONCATENATE(" parceiro","[color=",Definicoes_Instrucoes!$B$5,"]","s","[/color]")," parceiros")," de hit, nota nº ",IF(LEN(C163)&lt;6,CONCATENATE("[color=",Definicoes_Instrucoes!$B$5,"]",MID("000000",1,6-LEN(C163)),"[/color]"),""),"[color=",Definicoes_Instrucoes!$B$2,"]",C163,"[/color]","[/b]"),"")</f>
        <v>[size=85][b][color=#E1EBF2]0[/color][color=red]84[/color] parceiros de hit, nota nº [color=#E1EBF2]0[/color][color=black]54941[/color][/b]</v>
      </c>
      <c r="L163" s="12" t="str">
        <f t="shared" si="12"/>
        <v xml:space="preserve"> - </v>
      </c>
      <c r="M163" s="23" t="str">
        <f>IF($B163&lt;&gt;"",CONCATENATE(" [b]","[color=",Definicoes_Instrucoes!$B$3,"]",$B163,"[/color]","[/b]"),"")</f>
        <v xml:space="preserve"> [b][color=#005188]2009-04-15[/color][/b]</v>
      </c>
      <c r="N163" s="12" t="str">
        <f t="shared" si="13"/>
        <v xml:space="preserve"> - :flag-pt:</v>
      </c>
      <c r="O163" s="12" t="str">
        <f t="shared" si="14"/>
        <v xml:space="preserve"> [url=https://pt.eurobilltracker.com/notes/?id=61801490][color=black][b]CarlosManta[/b][/color][/url]</v>
      </c>
      <c r="P163" s="15" t="str">
        <f>IF($H163&lt;&gt;"",CONCATENATE(" – [color=",Definicoes_Instrucoes!$B$4,"]",$H163,"[/color]"),"")</f>
        <v/>
      </c>
      <c r="Q163" s="15" t="str">
        <f t="shared" si="15"/>
        <v>[/size]</v>
      </c>
      <c r="R163" s="20" t="str">
        <f t="shared" si="16"/>
        <v>[size=85][b][color=#E1EBF2]0[/color][color=red]84[/color] parceiros de hit, nota nº [color=#E1EBF2]0[/color][color=black]54941[/color][/b] -  [b][color=#005188]2009-04-15[/color][/b] - :flag-pt: [url=https://pt.eurobilltracker.com/notes/?id=61801490][color=black][b]CarlosManta[/b][/color][/url][/size]</v>
      </c>
    </row>
    <row r="164" spans="1:18" x14ac:dyDescent="0.15">
      <c r="A164" s="36">
        <v>83</v>
      </c>
      <c r="B164" s="25" t="s">
        <v>199</v>
      </c>
      <c r="C164" s="1">
        <v>47910</v>
      </c>
      <c r="D164" s="21" t="s">
        <v>200</v>
      </c>
      <c r="E164" s="36">
        <v>134412</v>
      </c>
      <c r="F164" s="41" t="s">
        <v>10</v>
      </c>
      <c r="G164" s="36">
        <v>52523701</v>
      </c>
      <c r="I164" s="2" t="s">
        <v>8</v>
      </c>
      <c r="J164" s="15">
        <f t="shared" si="17"/>
        <v>163</v>
      </c>
      <c r="K164" s="12" t="str">
        <f>IF(AND($A164&lt;&gt;"",$C164&lt;&gt;""),CONCATENATE("[size=85][b]",IF(LEN(A164)&lt;3,CONCATENATE("[color=",Definicoes_Instrucoes!$B$5,"]",MID("000",1,3-LEN(A164)),"[/color]"),""),"[color=",Definicoes_Instrucoes!$B$1,"]",A164,"[/color]",IF(A164=1,CONCATENATE(" parceiro","[color=",Definicoes_Instrucoes!$B$5,"]","s","[/color]")," parceiros")," de hit, nota nº ",IF(LEN(C164)&lt;6,CONCATENATE("[color=",Definicoes_Instrucoes!$B$5,"]",MID("000000",1,6-LEN(C164)),"[/color]"),""),"[color=",Definicoes_Instrucoes!$B$2,"]",C164,"[/color]","[/b]"),"")</f>
        <v>[size=85][b][color=#E1EBF2]0[/color][color=red]83[/color] parceiros de hit, nota nº [color=#E1EBF2]0[/color][color=black]47910[/color][/b]</v>
      </c>
      <c r="L164" s="12" t="str">
        <f t="shared" si="12"/>
        <v xml:space="preserve"> - </v>
      </c>
      <c r="M164" s="23" t="str">
        <f>IF($B164&lt;&gt;"",CONCATENATE(" [b]","[color=",Definicoes_Instrucoes!$B$3,"]",$B164,"[/color]","[/b]"),"")</f>
        <v xml:space="preserve"> [b][color=#005188]2009-04-11[/color][/b]</v>
      </c>
      <c r="N164" s="12" t="str">
        <f t="shared" si="13"/>
        <v xml:space="preserve"> - :flag-pt:</v>
      </c>
      <c r="O164" s="12" t="str">
        <f t="shared" si="14"/>
        <v xml:space="preserve"> [url=https://pt.eurobilltracker.com/notes/?id=52523701][color=black][b]jsf050573[/b][/color][/url]</v>
      </c>
      <c r="P164" s="15" t="str">
        <f>IF($H164&lt;&gt;"",CONCATENATE(" – [color=",Definicoes_Instrucoes!$B$4,"]",$H164,"[/color]"),"")</f>
        <v/>
      </c>
      <c r="Q164" s="15" t="str">
        <f t="shared" si="15"/>
        <v>[/size]</v>
      </c>
      <c r="R164" s="20" t="str">
        <f t="shared" si="16"/>
        <v>[size=85][b][color=#E1EBF2]0[/color][color=red]83[/color] parceiros de hit, nota nº [color=#E1EBF2]0[/color][color=black]47910[/color][/b] -  [b][color=#005188]2009-04-11[/color][/b] - :flag-pt: [url=https://pt.eurobilltracker.com/notes/?id=52523701][color=black][b]jsf050573[/b][/color][/url][/size]</v>
      </c>
    </row>
    <row r="165" spans="1:18" x14ac:dyDescent="0.15">
      <c r="A165" s="36">
        <v>82</v>
      </c>
      <c r="B165" s="25" t="s">
        <v>196</v>
      </c>
      <c r="C165" s="1">
        <v>54512</v>
      </c>
      <c r="D165" s="21" t="s">
        <v>198</v>
      </c>
      <c r="E165" s="36">
        <v>142117</v>
      </c>
      <c r="F165" s="41" t="s">
        <v>10</v>
      </c>
      <c r="G165" s="36">
        <v>61582344</v>
      </c>
      <c r="I165" s="2" t="s">
        <v>8</v>
      </c>
      <c r="J165" s="15">
        <f t="shared" si="17"/>
        <v>164</v>
      </c>
      <c r="K165" s="12" t="str">
        <f>IF(AND($A165&lt;&gt;"",$C165&lt;&gt;""),CONCATENATE("[size=85][b]",IF(LEN(A165)&lt;3,CONCATENATE("[color=",Definicoes_Instrucoes!$B$5,"]",MID("000",1,3-LEN(A165)),"[/color]"),""),"[color=",Definicoes_Instrucoes!$B$1,"]",A165,"[/color]",IF(A165=1,CONCATENATE(" parceiro","[color=",Definicoes_Instrucoes!$B$5,"]","s","[/color]")," parceiros")," de hit, nota nº ",IF(LEN(C165)&lt;6,CONCATENATE("[color=",Definicoes_Instrucoes!$B$5,"]",MID("000000",1,6-LEN(C165)),"[/color]"),""),"[color=",Definicoes_Instrucoes!$B$2,"]",C165,"[/color]","[/b]"),"")</f>
        <v>[size=85][b][color=#E1EBF2]0[/color][color=red]82[/color] parceiros de hit, nota nº [color=#E1EBF2]0[/color][color=black]54512[/color][/b]</v>
      </c>
      <c r="L165" s="12" t="str">
        <f t="shared" si="12"/>
        <v xml:space="preserve"> - </v>
      </c>
      <c r="M165" s="23" t="str">
        <f>IF($B165&lt;&gt;"",CONCATENATE(" [b]","[color=",Definicoes_Instrucoes!$B$3,"]",$B165,"[/color]","[/b]"),"")</f>
        <v xml:space="preserve"> [b][color=#005188]2009-04-10[/color][/b]</v>
      </c>
      <c r="N165" s="12" t="str">
        <f t="shared" si="13"/>
        <v xml:space="preserve"> - :flag-pt:</v>
      </c>
      <c r="O165" s="12" t="str">
        <f t="shared" si="14"/>
        <v xml:space="preserve"> [url=https://pt.eurobilltracker.com/notes/?id=61582344][color=black][b]Cupra_4[/b][/color][/url]</v>
      </c>
      <c r="P165" s="15" t="str">
        <f>IF($H165&lt;&gt;"",CONCATENATE(" – [color=",Definicoes_Instrucoes!$B$4,"]",$H165,"[/color]"),"")</f>
        <v/>
      </c>
      <c r="Q165" s="15" t="str">
        <f t="shared" si="15"/>
        <v>[/size]</v>
      </c>
      <c r="R165" s="20" t="str">
        <f t="shared" si="16"/>
        <v>[size=85][b][color=#E1EBF2]0[/color][color=red]82[/color] parceiros de hit, nota nº [color=#E1EBF2]0[/color][color=black]54512[/color][/b] -  [b][color=#005188]2009-04-10[/color][/b] - :flag-pt: [url=https://pt.eurobilltracker.com/notes/?id=61582344][color=black][b]Cupra_4[/b][/color][/url][/size]</v>
      </c>
    </row>
    <row r="166" spans="1:18" x14ac:dyDescent="0.15">
      <c r="A166" s="36">
        <v>81</v>
      </c>
      <c r="B166" s="25" t="s">
        <v>196</v>
      </c>
      <c r="C166" s="1">
        <v>54486</v>
      </c>
      <c r="D166" s="21" t="s">
        <v>197</v>
      </c>
      <c r="E166" s="36">
        <v>134543</v>
      </c>
      <c r="F166" s="41" t="s">
        <v>10</v>
      </c>
      <c r="G166" s="36">
        <v>61582154</v>
      </c>
      <c r="I166" s="2" t="s">
        <v>8</v>
      </c>
      <c r="J166" s="15">
        <f t="shared" si="17"/>
        <v>165</v>
      </c>
      <c r="K166" s="12" t="str">
        <f>IF(AND($A166&lt;&gt;"",$C166&lt;&gt;""),CONCATENATE("[size=85][b]",IF(LEN(A166)&lt;3,CONCATENATE("[color=",Definicoes_Instrucoes!$B$5,"]",MID("000",1,3-LEN(A166)),"[/color]"),""),"[color=",Definicoes_Instrucoes!$B$1,"]",A166,"[/color]",IF(A166=1,CONCATENATE(" parceiro","[color=",Definicoes_Instrucoes!$B$5,"]","s","[/color]")," parceiros")," de hit, nota nº ",IF(LEN(C166)&lt;6,CONCATENATE("[color=",Definicoes_Instrucoes!$B$5,"]",MID("000000",1,6-LEN(C166)),"[/color]"),""),"[color=",Definicoes_Instrucoes!$B$2,"]",C166,"[/color]","[/b]"),"")</f>
        <v>[size=85][b][color=#E1EBF2]0[/color][color=red]81[/color] parceiros de hit, nota nº [color=#E1EBF2]0[/color][color=black]54486[/color][/b]</v>
      </c>
      <c r="L166" s="12" t="str">
        <f t="shared" ref="L166:L246" si="18">IF($B166&lt;&gt;""," - ","")</f>
        <v xml:space="preserve"> - </v>
      </c>
      <c r="M166" s="23" t="str">
        <f>IF($B166&lt;&gt;"",CONCATENATE(" [b]","[color=",Definicoes_Instrucoes!$B$3,"]",$B166,"[/color]","[/b]"),"")</f>
        <v xml:space="preserve"> [b][color=#005188]2009-04-10[/color][/b]</v>
      </c>
      <c r="N166" s="12" t="str">
        <f t="shared" ref="N166:N229" si="19">IF($F166&lt;&gt;"",CONCATENATE(" - ",$F166),"")</f>
        <v xml:space="preserve"> - :flag-pt:</v>
      </c>
      <c r="O166" s="12" t="str">
        <f t="shared" ref="O166:O229" si="20">IF(AND($D166&lt;&gt;"",$G166&lt;&gt;"",$I166&lt;&gt;""),CONCATENATE(" ",IF($G166&lt;&gt;"",CONCATENATE("[url=https://pt.eurobilltracker.com/notes/?id=",$G166,"]"),""),"[color=",$I166,"][b]",$D166,"[/b][/color]",IF($G166&lt;&gt;"","[/url]","")),"")</f>
        <v xml:space="preserve"> [url=https://pt.eurobilltracker.com/notes/?id=61582154][color=black][b]Catomar[/b][/color][/url]</v>
      </c>
      <c r="P166" s="15" t="str">
        <f>IF($H166&lt;&gt;"",CONCATENATE(" – [color=",Definicoes_Instrucoes!$B$4,"]",$H166,"[/color]"),"")</f>
        <v/>
      </c>
      <c r="Q166" s="15" t="str">
        <f t="shared" ref="Q166:Q246" si="21">IF($B166&lt;&gt;"","[/size]","")</f>
        <v>[/size]</v>
      </c>
      <c r="R166" s="20" t="str">
        <f t="shared" ref="R166:R169" si="22">IF(AND($A166&lt;&gt;"",$B166&lt;&gt;"",$C166&lt;&gt;"",$D166&lt;&gt;"",$F166&lt;&gt;"",$G166&lt;&gt;"",$I166&lt;&gt;""),CONCATENATE(K166,L166,M166,N166,O166,P166,Q166),"")</f>
        <v>[size=85][b][color=#E1EBF2]0[/color][color=red]81[/color] parceiros de hit, nota nº [color=#E1EBF2]0[/color][color=black]54486[/color][/b] -  [b][color=#005188]2009-04-10[/color][/b] - :flag-pt: [url=https://pt.eurobilltracker.com/notes/?id=61582154][color=black][b]Catomar[/b][/color][/url][/size]</v>
      </c>
    </row>
    <row r="167" spans="1:18" x14ac:dyDescent="0.15">
      <c r="A167" s="36">
        <v>80</v>
      </c>
      <c r="B167" s="25" t="s">
        <v>194</v>
      </c>
      <c r="C167" s="1">
        <v>54343</v>
      </c>
      <c r="D167" s="21" t="s">
        <v>195</v>
      </c>
      <c r="E167" s="36">
        <v>139747</v>
      </c>
      <c r="F167" s="41" t="s">
        <v>10</v>
      </c>
      <c r="G167" s="36">
        <v>61478820</v>
      </c>
      <c r="I167" s="2" t="s">
        <v>8</v>
      </c>
      <c r="J167" s="15">
        <f t="shared" si="17"/>
        <v>166</v>
      </c>
      <c r="K167" s="12" t="str">
        <f>IF(AND($A167&lt;&gt;"",$C167&lt;&gt;""),CONCATENATE("[size=85][b]",IF(LEN(A167)&lt;3,CONCATENATE("[color=",Definicoes_Instrucoes!$B$5,"]",MID("000",1,3-LEN(A167)),"[/color]"),""),"[color=",Definicoes_Instrucoes!$B$1,"]",A167,"[/color]",IF(A167=1,CONCATENATE(" parceiro","[color=",Definicoes_Instrucoes!$B$5,"]","s","[/color]")," parceiros")," de hit, nota nº ",IF(LEN(C167)&lt;6,CONCATENATE("[color=",Definicoes_Instrucoes!$B$5,"]",MID("000000",1,6-LEN(C167)),"[/color]"),""),"[color=",Definicoes_Instrucoes!$B$2,"]",C167,"[/color]","[/b]"),"")</f>
        <v>[size=85][b][color=#E1EBF2]0[/color][color=red]80[/color] parceiros de hit, nota nº [color=#E1EBF2]0[/color][color=black]54343[/color][/b]</v>
      </c>
      <c r="L167" s="12" t="str">
        <f t="shared" si="18"/>
        <v xml:space="preserve"> - </v>
      </c>
      <c r="M167" s="23" t="str">
        <f>IF($B167&lt;&gt;"",CONCATENATE(" [b]","[color=",Definicoes_Instrucoes!$B$3,"]",$B167,"[/color]","[/b]"),"")</f>
        <v xml:space="preserve"> [b][color=#005188]2009-04-08[/color][/b]</v>
      </c>
      <c r="N167" s="12" t="str">
        <f t="shared" si="19"/>
        <v xml:space="preserve"> - :flag-pt:</v>
      </c>
      <c r="O167" s="12" t="str">
        <f t="shared" si="20"/>
        <v xml:space="preserve"> [url=https://pt.eurobilltracker.com/notes/?id=61478820][color=black][b]mariolara[/b][/color][/url]</v>
      </c>
      <c r="P167" s="15" t="str">
        <f>IF($H167&lt;&gt;"",CONCATENATE(" – [color=",Definicoes_Instrucoes!$B$4,"]",$H167,"[/color]"),"")</f>
        <v/>
      </c>
      <c r="Q167" s="15" t="str">
        <f t="shared" si="21"/>
        <v>[/size]</v>
      </c>
      <c r="R167" s="20" t="str">
        <f t="shared" si="22"/>
        <v>[size=85][b][color=#E1EBF2]0[/color][color=red]80[/color] parceiros de hit, nota nº [color=#E1EBF2]0[/color][color=black]54343[/color][/b] -  [b][color=#005188]2009-04-08[/color][/b] - :flag-pt: [url=https://pt.eurobilltracker.com/notes/?id=61478820][color=black][b]mariolara[/b][/color][/url][/size]</v>
      </c>
    </row>
    <row r="168" spans="1:18" x14ac:dyDescent="0.15">
      <c r="A168" s="36">
        <v>79</v>
      </c>
      <c r="B168" s="25" t="s">
        <v>192</v>
      </c>
      <c r="C168" s="1">
        <v>53487</v>
      </c>
      <c r="D168" s="21" t="s">
        <v>193</v>
      </c>
      <c r="E168" s="36">
        <v>135008</v>
      </c>
      <c r="F168" s="41" t="s">
        <v>10</v>
      </c>
      <c r="G168" s="36">
        <v>61039149</v>
      </c>
      <c r="I168" s="2" t="s">
        <v>8</v>
      </c>
      <c r="J168" s="15">
        <f t="shared" si="17"/>
        <v>167</v>
      </c>
      <c r="K168" s="12" t="str">
        <f>IF(AND($A168&lt;&gt;"",$C168&lt;&gt;""),CONCATENATE("[size=85][b]",IF(LEN(A168)&lt;3,CONCATENATE("[color=",Definicoes_Instrucoes!$B$5,"]",MID("000",1,3-LEN(A168)),"[/color]"),""),"[color=",Definicoes_Instrucoes!$B$1,"]",A168,"[/color]",IF(A168=1,CONCATENATE(" parceiro","[color=",Definicoes_Instrucoes!$B$5,"]","s","[/color]")," parceiros")," de hit, nota nº ",IF(LEN(C168)&lt;6,CONCATENATE("[color=",Definicoes_Instrucoes!$B$5,"]",MID("000000",1,6-LEN(C168)),"[/color]"),""),"[color=",Definicoes_Instrucoes!$B$2,"]",C168,"[/color]","[/b]"),"")</f>
        <v>[size=85][b][color=#E1EBF2]0[/color][color=red]79[/color] parceiros de hit, nota nº [color=#E1EBF2]0[/color][color=black]53487[/color][/b]</v>
      </c>
      <c r="L168" s="12" t="str">
        <f t="shared" si="18"/>
        <v xml:space="preserve"> - </v>
      </c>
      <c r="M168" s="23" t="str">
        <f>IF($B168&lt;&gt;"",CONCATENATE(" [b]","[color=",Definicoes_Instrucoes!$B$3,"]",$B168,"[/color]","[/b]"),"")</f>
        <v xml:space="preserve"> [b][color=#005188]2009-03-29[/color][/b]</v>
      </c>
      <c r="N168" s="12" t="str">
        <f t="shared" si="19"/>
        <v xml:space="preserve"> - :flag-pt:</v>
      </c>
      <c r="O168" s="12" t="str">
        <f t="shared" si="20"/>
        <v xml:space="preserve"> [url=https://pt.eurobilltracker.com/notes/?id=61039149][color=black][b]pinhas[/b][/color][/url]</v>
      </c>
      <c r="P168" s="15" t="str">
        <f>IF($H168&lt;&gt;"",CONCATENATE(" – [color=",Definicoes_Instrucoes!$B$4,"]",$H168,"[/color]"),"")</f>
        <v/>
      </c>
      <c r="Q168" s="15" t="str">
        <f t="shared" si="21"/>
        <v>[/size]</v>
      </c>
      <c r="R168" s="20" t="str">
        <f t="shared" si="22"/>
        <v>[size=85][b][color=#E1EBF2]0[/color][color=red]79[/color] parceiros de hit, nota nº [color=#E1EBF2]0[/color][color=black]53487[/color][/b] -  [b][color=#005188]2009-03-29[/color][/b] - :flag-pt: [url=https://pt.eurobilltracker.com/notes/?id=61039149][color=black][b]pinhas[/b][/color][/url][/size]</v>
      </c>
    </row>
    <row r="169" spans="1:18" x14ac:dyDescent="0.15">
      <c r="A169" s="36">
        <v>78</v>
      </c>
      <c r="B169" s="25" t="s">
        <v>190</v>
      </c>
      <c r="C169" s="1">
        <v>49436</v>
      </c>
      <c r="D169" s="21" t="s">
        <v>191</v>
      </c>
      <c r="E169" s="36">
        <v>135524</v>
      </c>
      <c r="F169" s="41" t="s">
        <v>10</v>
      </c>
      <c r="G169" s="36">
        <v>54302633</v>
      </c>
      <c r="I169" s="2" t="s">
        <v>8</v>
      </c>
      <c r="J169" s="15">
        <f t="shared" si="17"/>
        <v>168</v>
      </c>
      <c r="K169" s="12" t="str">
        <f>IF(AND($A169&lt;&gt;"",$C169&lt;&gt;""),CONCATENATE("[size=85][b]",IF(LEN(A169)&lt;3,CONCATENATE("[color=",Definicoes_Instrucoes!$B$5,"]",MID("000",1,3-LEN(A169)),"[/color]"),""),"[color=",Definicoes_Instrucoes!$B$1,"]",A169,"[/color]",IF(A169=1,CONCATENATE(" parceiro","[color=",Definicoes_Instrucoes!$B$5,"]","s","[/color]")," parceiros")," de hit, nota nº ",IF(LEN(C169)&lt;6,CONCATENATE("[color=",Definicoes_Instrucoes!$B$5,"]",MID("000000",1,6-LEN(C169)),"[/color]"),""),"[color=",Definicoes_Instrucoes!$B$2,"]",C169,"[/color]","[/b]"),"")</f>
        <v>[size=85][b][color=#E1EBF2]0[/color][color=red]78[/color] parceiros de hit, nota nº [color=#E1EBF2]0[/color][color=black]49436[/color][/b]</v>
      </c>
      <c r="L169" s="12" t="str">
        <f t="shared" si="18"/>
        <v xml:space="preserve"> - </v>
      </c>
      <c r="M169" s="23" t="str">
        <f>IF($B169&lt;&gt;"",CONCATENATE(" [b]","[color=",Definicoes_Instrucoes!$B$3,"]",$B169,"[/color]","[/b]"),"")</f>
        <v xml:space="preserve"> [b][color=#005188]2009-03-23 [/color][/b]</v>
      </c>
      <c r="N169" s="12" t="str">
        <f t="shared" si="19"/>
        <v xml:space="preserve"> - :flag-pt:</v>
      </c>
      <c r="O169" s="12" t="str">
        <f t="shared" si="20"/>
        <v xml:space="preserve"> [url=https://pt.eurobilltracker.com/notes/?id=54302633][color=black][b]IVONE FREITAS[/b][/color][/url]</v>
      </c>
      <c r="P169" s="15" t="str">
        <f>IF($H169&lt;&gt;"",CONCATENATE(" – [color=",Definicoes_Instrucoes!$B$4,"]",$H169,"[/color]"),"")</f>
        <v/>
      </c>
      <c r="Q169" s="15" t="str">
        <f t="shared" si="21"/>
        <v>[/size]</v>
      </c>
      <c r="R169" s="20" t="str">
        <f t="shared" si="22"/>
        <v>[size=85][b][color=#E1EBF2]0[/color][color=red]78[/color] parceiros de hit, nota nº [color=#E1EBF2]0[/color][color=black]49436[/color][/b] -  [b][color=#005188]2009-03-23 [/color][/b] - :flag-pt: [url=https://pt.eurobilltracker.com/notes/?id=54302633][color=black][b]IVONE FREITAS[/b][/color][/url][/size]</v>
      </c>
    </row>
    <row r="170" spans="1:18" x14ac:dyDescent="0.15">
      <c r="A170" s="36">
        <v>77</v>
      </c>
      <c r="B170" s="25" t="s">
        <v>188</v>
      </c>
      <c r="C170" s="1">
        <v>46831</v>
      </c>
      <c r="D170" s="21" t="s">
        <v>189</v>
      </c>
      <c r="E170" s="36">
        <v>137555</v>
      </c>
      <c r="F170" s="41" t="s">
        <v>10</v>
      </c>
      <c r="G170" s="36">
        <v>51284615</v>
      </c>
      <c r="I170" s="2" t="s">
        <v>8</v>
      </c>
      <c r="J170" s="15">
        <f t="shared" si="17"/>
        <v>169</v>
      </c>
      <c r="K170" s="12" t="str">
        <f>IF(AND($A170&lt;&gt;"",$C170&lt;&gt;""),CONCATENATE("[size=85][b]",IF(LEN(A170)&lt;3,CONCATENATE("[color=",Definicoes_Instrucoes!$B$5,"]",MID("000",1,3-LEN(A170)),"[/color]"),""),"[color=",Definicoes_Instrucoes!$B$1,"]",A170,"[/color]",IF(A170=1,CONCATENATE(" parceiro","[color=",Definicoes_Instrucoes!$B$5,"]","s","[/color]")," parceiros")," de hit, nota nº ",IF(LEN(C170)&lt;6,CONCATENATE("[color=",Definicoes_Instrucoes!$B$5,"]",MID("000000",1,6-LEN(C170)),"[/color]"),""),"[color=",Definicoes_Instrucoes!$B$2,"]",C170,"[/color]","[/b]"),"")</f>
        <v>[size=85][b][color=#E1EBF2]0[/color][color=red]77[/color] parceiros de hit, nota nº [color=#E1EBF2]0[/color][color=black]46831[/color][/b]</v>
      </c>
      <c r="L170" s="12" t="str">
        <f t="shared" si="18"/>
        <v xml:space="preserve"> - </v>
      </c>
      <c r="M170" s="23" t="str">
        <f>IF($B170&lt;&gt;"",CONCATENATE(" [b]","[color=",Definicoes_Instrucoes!$B$3,"]",$B170,"[/color]","[/b]"),"")</f>
        <v xml:space="preserve"> [b][color=#005188]2009-03-18[/color][/b]</v>
      </c>
      <c r="N170" s="12" t="str">
        <f t="shared" si="19"/>
        <v xml:space="preserve"> - :flag-pt:</v>
      </c>
      <c r="O170" s="12" t="str">
        <f t="shared" si="20"/>
        <v xml:space="preserve"> [url=https://pt.eurobilltracker.com/notes/?id=51284615][color=black][b]mh1967[/b][/color][/url]</v>
      </c>
      <c r="P170" s="15" t="str">
        <f>IF($H170&lt;&gt;"",CONCATENATE(" – [color=",Definicoes_Instrucoes!$B$4,"]",$H170,"[/color]"),"")</f>
        <v/>
      </c>
      <c r="Q170" s="15" t="str">
        <f t="shared" si="21"/>
        <v>[/size]</v>
      </c>
      <c r="R170" s="20" t="str">
        <f t="shared" ref="R170:R223" si="23">IF(AND($A170&lt;&gt;"",$B170&lt;&gt;"",$C170&lt;&gt;"",$D170&lt;&gt;"",$F170&lt;&gt;"",$G170&lt;&gt;"",$I170&lt;&gt;""),CONCATENATE(K170,L170,M170,N170,O170,P170,Q170),"")</f>
        <v>[size=85][b][color=#E1EBF2]0[/color][color=red]77[/color] parceiros de hit, nota nº [color=#E1EBF2]0[/color][color=black]46831[/color][/b] -  [b][color=#005188]2009-03-18[/color][/b] - :flag-pt: [url=https://pt.eurobilltracker.com/notes/?id=51284615][color=black][b]mh1967[/b][/color][/url][/size]</v>
      </c>
    </row>
    <row r="171" spans="1:18" x14ac:dyDescent="0.15">
      <c r="A171" s="36">
        <v>76</v>
      </c>
      <c r="B171" s="25" t="s">
        <v>186</v>
      </c>
      <c r="C171" s="1">
        <v>45272</v>
      </c>
      <c r="D171" s="21" t="s">
        <v>187</v>
      </c>
      <c r="E171" s="36">
        <v>136182</v>
      </c>
      <c r="F171" s="41" t="s">
        <v>10</v>
      </c>
      <c r="G171" s="36">
        <v>48956373</v>
      </c>
      <c r="I171" s="2" t="s">
        <v>8</v>
      </c>
      <c r="J171" s="15">
        <f t="shared" si="17"/>
        <v>170</v>
      </c>
      <c r="K171" s="12" t="str">
        <f>IF(AND($A171&lt;&gt;"",$C171&lt;&gt;""),CONCATENATE("[size=85][b]",IF(LEN(A171)&lt;3,CONCATENATE("[color=",Definicoes_Instrucoes!$B$5,"]",MID("000",1,3-LEN(A171)),"[/color]"),""),"[color=",Definicoes_Instrucoes!$B$1,"]",A171,"[/color]",IF(A171=1,CONCATENATE(" parceiro","[color=",Definicoes_Instrucoes!$B$5,"]","s","[/color]")," parceiros")," de hit, nota nº ",IF(LEN(C171)&lt;6,CONCATENATE("[color=",Definicoes_Instrucoes!$B$5,"]",MID("000000",1,6-LEN(C171)),"[/color]"),""),"[color=",Definicoes_Instrucoes!$B$2,"]",C171,"[/color]","[/b]"),"")</f>
        <v>[size=85][b][color=#E1EBF2]0[/color][color=red]76[/color] parceiros de hit, nota nº [color=#E1EBF2]0[/color][color=black]45272[/color][/b]</v>
      </c>
      <c r="L171" s="12" t="str">
        <f t="shared" si="18"/>
        <v xml:space="preserve"> - </v>
      </c>
      <c r="M171" s="23" t="str">
        <f>IF($B171&lt;&gt;"",CONCATENATE(" [b]","[color=",Definicoes_Instrucoes!$B$3,"]",$B171,"[/color]","[/b]"),"")</f>
        <v xml:space="preserve"> [b][color=#005188]2009-03-12[/color][/b]</v>
      </c>
      <c r="N171" s="12" t="str">
        <f t="shared" si="19"/>
        <v xml:space="preserve"> - :flag-pt:</v>
      </c>
      <c r="O171" s="12" t="str">
        <f t="shared" si="20"/>
        <v xml:space="preserve"> [url=https://pt.eurobilltracker.com/notes/?id=48956373][color=black][b]SMCC[/b][/color][/url]</v>
      </c>
      <c r="P171" s="15" t="str">
        <f>IF($H171&lt;&gt;"",CONCATENATE(" – [color=",Definicoes_Instrucoes!$B$4,"]",$H171,"[/color]"),"")</f>
        <v/>
      </c>
      <c r="Q171" s="15" t="str">
        <f t="shared" si="21"/>
        <v>[/size]</v>
      </c>
      <c r="R171" s="20" t="str">
        <f t="shared" si="23"/>
        <v>[size=85][b][color=#E1EBF2]0[/color][color=red]76[/color] parceiros de hit, nota nº [color=#E1EBF2]0[/color][color=black]45272[/color][/b] -  [b][color=#005188]2009-03-12[/color][/b] - :flag-pt: [url=https://pt.eurobilltracker.com/notes/?id=48956373][color=black][b]SMCC[/b][/color][/url][/size]</v>
      </c>
    </row>
    <row r="172" spans="1:18" x14ac:dyDescent="0.15">
      <c r="A172" s="36">
        <v>75</v>
      </c>
      <c r="B172" s="25" t="s">
        <v>184</v>
      </c>
      <c r="C172" s="1">
        <v>52624</v>
      </c>
      <c r="D172" s="21" t="s">
        <v>185</v>
      </c>
      <c r="E172" s="36">
        <v>9060</v>
      </c>
      <c r="F172" s="42" t="s">
        <v>47</v>
      </c>
      <c r="G172" s="36">
        <v>59546841</v>
      </c>
      <c r="I172" s="2" t="s">
        <v>8</v>
      </c>
      <c r="J172" s="15">
        <f t="shared" si="17"/>
        <v>171</v>
      </c>
      <c r="K172" s="12" t="str">
        <f>IF(AND($A172&lt;&gt;"",$C172&lt;&gt;""),CONCATENATE("[size=85][b]",IF(LEN(A172)&lt;3,CONCATENATE("[color=",Definicoes_Instrucoes!$B$5,"]",MID("000",1,3-LEN(A172)),"[/color]"),""),"[color=",Definicoes_Instrucoes!$B$1,"]",A172,"[/color]",IF(A172=1,CONCATENATE(" parceiro","[color=",Definicoes_Instrucoes!$B$5,"]","s","[/color]")," parceiros")," de hit, nota nº ",IF(LEN(C172)&lt;6,CONCATENATE("[color=",Definicoes_Instrucoes!$B$5,"]",MID("000000",1,6-LEN(C172)),"[/color]"),""),"[color=",Definicoes_Instrucoes!$B$2,"]",C172,"[/color]","[/b]"),"")</f>
        <v>[size=85][b][color=#E1EBF2]0[/color][color=red]75[/color] parceiros de hit, nota nº [color=#E1EBF2]0[/color][color=black]52624[/color][/b]</v>
      </c>
      <c r="L172" s="12" t="str">
        <f t="shared" si="18"/>
        <v xml:space="preserve"> - </v>
      </c>
      <c r="M172" s="23" t="str">
        <f>IF($B172&lt;&gt;"",CONCATENATE(" [b]","[color=",Definicoes_Instrucoes!$B$3,"]",$B172,"[/color]","[/b]"),"")</f>
        <v xml:space="preserve"> [b][color=#005188]2009-02-25[/color][/b]</v>
      </c>
      <c r="N172" s="12" t="str">
        <f t="shared" si="19"/>
        <v xml:space="preserve"> - :flag-de:</v>
      </c>
      <c r="O172" s="12" t="str">
        <f t="shared" si="20"/>
        <v xml:space="preserve"> [url=https://pt.eurobilltracker.com/notes/?id=59546841][color=black][b]WALDI[/b][/color][/url]</v>
      </c>
      <c r="P172" s="15" t="str">
        <f>IF($H172&lt;&gt;"",CONCATENATE(" – [color=",Definicoes_Instrucoes!$B$4,"]",$H172,"[/color]"),"")</f>
        <v/>
      </c>
      <c r="Q172" s="15" t="str">
        <f t="shared" si="21"/>
        <v>[/size]</v>
      </c>
      <c r="R172" s="20" t="str">
        <f t="shared" si="23"/>
        <v>[size=85][b][color=#E1EBF2]0[/color][color=red]75[/color] parceiros de hit, nota nº [color=#E1EBF2]0[/color][color=black]52624[/color][/b] -  [b][color=#005188]2009-02-25[/color][/b] - :flag-de: [url=https://pt.eurobilltracker.com/notes/?id=59546841][color=black][b]WALDI[/b][/color][/url][/size]</v>
      </c>
    </row>
    <row r="173" spans="1:18" x14ac:dyDescent="0.15">
      <c r="A173" s="36">
        <v>74</v>
      </c>
      <c r="B173" s="25" t="s">
        <v>182</v>
      </c>
      <c r="C173" s="1">
        <v>52273</v>
      </c>
      <c r="D173" s="21" t="s">
        <v>183</v>
      </c>
      <c r="E173" s="36">
        <v>135873</v>
      </c>
      <c r="F173" s="41" t="s">
        <v>10</v>
      </c>
      <c r="G173" s="36">
        <v>59392371</v>
      </c>
      <c r="I173" s="2" t="s">
        <v>8</v>
      </c>
      <c r="J173" s="15">
        <f t="shared" si="17"/>
        <v>172</v>
      </c>
      <c r="K173" s="12" t="str">
        <f>IF(AND($A173&lt;&gt;"",$C173&lt;&gt;""),CONCATENATE("[size=85][b]",IF(LEN(A173)&lt;3,CONCATENATE("[color=",Definicoes_Instrucoes!$B$5,"]",MID("000",1,3-LEN(A173)),"[/color]"),""),"[color=",Definicoes_Instrucoes!$B$1,"]",A173,"[/color]",IF(A173=1,CONCATENATE(" parceiro","[color=",Definicoes_Instrucoes!$B$5,"]","s","[/color]")," parceiros")," de hit, nota nº ",IF(LEN(C173)&lt;6,CONCATENATE("[color=",Definicoes_Instrucoes!$B$5,"]",MID("000000",1,6-LEN(C173)),"[/color]"),""),"[color=",Definicoes_Instrucoes!$B$2,"]",C173,"[/color]","[/b]"),"")</f>
        <v>[size=85][b][color=#E1EBF2]0[/color][color=red]74[/color] parceiros de hit, nota nº [color=#E1EBF2]0[/color][color=black]52273[/color][/b]</v>
      </c>
      <c r="L173" s="12" t="str">
        <f t="shared" si="18"/>
        <v xml:space="preserve"> - </v>
      </c>
      <c r="M173" s="23" t="str">
        <f>IF($B173&lt;&gt;"",CONCATENATE(" [b]","[color=",Definicoes_Instrucoes!$B$3,"]",$B173,"[/color]","[/b]"),"")</f>
        <v xml:space="preserve"> [b][color=#005188]2009-02-21[/color][/b]</v>
      </c>
      <c r="N173" s="12" t="str">
        <f t="shared" si="19"/>
        <v xml:space="preserve"> - :flag-pt:</v>
      </c>
      <c r="O173" s="12" t="str">
        <f t="shared" si="20"/>
        <v xml:space="preserve"> [url=https://pt.eurobilltracker.com/notes/?id=59392371][color=black][b]Sandro Carvalho[/b][/color][/url]</v>
      </c>
      <c r="P173" s="15" t="str">
        <f>IF($H173&lt;&gt;"",CONCATENATE(" – [color=",Definicoes_Instrucoes!$B$4,"]",$H173,"[/color]"),"")</f>
        <v/>
      </c>
      <c r="Q173" s="15" t="str">
        <f t="shared" si="21"/>
        <v>[/size]</v>
      </c>
      <c r="R173" s="20" t="str">
        <f t="shared" si="23"/>
        <v>[size=85][b][color=#E1EBF2]0[/color][color=red]74[/color] parceiros de hit, nota nº [color=#E1EBF2]0[/color][color=black]52273[/color][/b] -  [b][color=#005188]2009-02-21[/color][/b] - :flag-pt: [url=https://pt.eurobilltracker.com/notes/?id=59392371][color=black][b]Sandro Carvalho[/b][/color][/url][/size]</v>
      </c>
    </row>
    <row r="174" spans="1:18" x14ac:dyDescent="0.15">
      <c r="A174" s="36">
        <v>73</v>
      </c>
      <c r="B174" s="25" t="s">
        <v>180</v>
      </c>
      <c r="C174" s="1">
        <v>14611</v>
      </c>
      <c r="D174" s="21" t="s">
        <v>181</v>
      </c>
      <c r="E174" s="36">
        <v>134495</v>
      </c>
      <c r="F174" s="41" t="s">
        <v>10</v>
      </c>
      <c r="G174" s="36">
        <v>27421968</v>
      </c>
      <c r="I174" s="2" t="s">
        <v>8</v>
      </c>
      <c r="J174" s="15">
        <f t="shared" si="17"/>
        <v>173</v>
      </c>
      <c r="K174" s="12" t="str">
        <f>IF(AND($A174&lt;&gt;"",$C174&lt;&gt;""),CONCATENATE("[size=85][b]",IF(LEN(A174)&lt;3,CONCATENATE("[color=",Definicoes_Instrucoes!$B$5,"]",MID("000",1,3-LEN(A174)),"[/color]"),""),"[color=",Definicoes_Instrucoes!$B$1,"]",A174,"[/color]",IF(A174=1,CONCATENATE(" parceiro","[color=",Definicoes_Instrucoes!$B$5,"]","s","[/color]")," parceiros")," de hit, nota nº ",IF(LEN(C174)&lt;6,CONCATENATE("[color=",Definicoes_Instrucoes!$B$5,"]",MID("000000",1,6-LEN(C174)),"[/color]"),""),"[color=",Definicoes_Instrucoes!$B$2,"]",C174,"[/color]","[/b]"),"")</f>
        <v>[size=85][b][color=#E1EBF2]0[/color][color=red]73[/color] parceiros de hit, nota nº [color=#E1EBF2]0[/color][color=black]14611[/color][/b]</v>
      </c>
      <c r="L174" s="12" t="str">
        <f t="shared" si="18"/>
        <v xml:space="preserve"> - </v>
      </c>
      <c r="M174" s="23" t="str">
        <f>IF($B174&lt;&gt;"",CONCATENATE(" [b]","[color=",Definicoes_Instrucoes!$B$3,"]",$B174,"[/color]","[/b]"),"")</f>
        <v xml:space="preserve"> [b][color=#005188]2009-01-31[/color][/b]</v>
      </c>
      <c r="N174" s="12" t="str">
        <f t="shared" si="19"/>
        <v xml:space="preserve"> - :flag-pt:</v>
      </c>
      <c r="O174" s="12" t="str">
        <f t="shared" si="20"/>
        <v xml:space="preserve"> [url=https://pt.eurobilltracker.com/notes/?id=27421968][color=black][b]Pedro Roquette[/b][/color][/url]</v>
      </c>
      <c r="P174" s="15" t="str">
        <f>IF($H174&lt;&gt;"",CONCATENATE(" – [color=",Definicoes_Instrucoes!$B$4,"]",$H174,"[/color]"),"")</f>
        <v/>
      </c>
      <c r="Q174" s="15" t="str">
        <f t="shared" si="21"/>
        <v>[/size]</v>
      </c>
      <c r="R174" s="20" t="str">
        <f t="shared" si="23"/>
        <v>[size=85][b][color=#E1EBF2]0[/color][color=red]73[/color] parceiros de hit, nota nº [color=#E1EBF2]0[/color][color=black]14611[/color][/b] -  [b][color=#005188]2009-01-31[/color][/b] - :flag-pt: [url=https://pt.eurobilltracker.com/notes/?id=27421968][color=black][b]Pedro Roquette[/b][/color][/url][/size]</v>
      </c>
    </row>
    <row r="175" spans="1:18" x14ac:dyDescent="0.15">
      <c r="A175" s="36">
        <v>72</v>
      </c>
      <c r="B175" s="25" t="s">
        <v>178</v>
      </c>
      <c r="C175" s="1">
        <v>42907</v>
      </c>
      <c r="D175" s="21" t="s">
        <v>179</v>
      </c>
      <c r="E175" s="36">
        <v>135808</v>
      </c>
      <c r="F175" s="41" t="s">
        <v>10</v>
      </c>
      <c r="G175" s="36">
        <v>45940293</v>
      </c>
      <c r="I175" s="2" t="s">
        <v>8</v>
      </c>
      <c r="J175" s="15">
        <f t="shared" si="17"/>
        <v>174</v>
      </c>
      <c r="K175" s="12" t="str">
        <f>IF(AND($A175&lt;&gt;"",$C175&lt;&gt;""),CONCATENATE("[size=85][b]",IF(LEN(A175)&lt;3,CONCATENATE("[color=",Definicoes_Instrucoes!$B$5,"]",MID("000",1,3-LEN(A175)),"[/color]"),""),"[color=",Definicoes_Instrucoes!$B$1,"]",A175,"[/color]",IF(A175=1,CONCATENATE(" parceiro","[color=",Definicoes_Instrucoes!$B$5,"]","s","[/color]")," parceiros")," de hit, nota nº ",IF(LEN(C175)&lt;6,CONCATENATE("[color=",Definicoes_Instrucoes!$B$5,"]",MID("000000",1,6-LEN(C175)),"[/color]"),""),"[color=",Definicoes_Instrucoes!$B$2,"]",C175,"[/color]","[/b]"),"")</f>
        <v>[size=85][b][color=#E1EBF2]0[/color][color=red]72[/color] parceiros de hit, nota nº [color=#E1EBF2]0[/color][color=black]42907[/color][/b]</v>
      </c>
      <c r="L175" s="12" t="str">
        <f t="shared" si="18"/>
        <v xml:space="preserve"> - </v>
      </c>
      <c r="M175" s="23" t="str">
        <f>IF($B175&lt;&gt;"",CONCATENATE(" [b]","[color=",Definicoes_Instrucoes!$B$3,"]",$B175,"[/color]","[/b]"),"")</f>
        <v xml:space="preserve"> [b][color=#005188]2008-12-31[/color][/b]</v>
      </c>
      <c r="N175" s="12" t="str">
        <f t="shared" si="19"/>
        <v xml:space="preserve"> - :flag-pt:</v>
      </c>
      <c r="O175" s="12" t="str">
        <f t="shared" si="20"/>
        <v xml:space="preserve"> [url=https://pt.eurobilltracker.com/notes/?id=45940293][color=black][b]careias[/b][/color][/url]</v>
      </c>
      <c r="P175" s="15" t="str">
        <f>IF($H175&lt;&gt;"",CONCATENATE(" – [color=",Definicoes_Instrucoes!$B$4,"]",$H175,"[/color]"),"")</f>
        <v/>
      </c>
      <c r="Q175" s="15" t="str">
        <f t="shared" si="21"/>
        <v>[/size]</v>
      </c>
      <c r="R175" s="20" t="str">
        <f t="shared" si="23"/>
        <v>[size=85][b][color=#E1EBF2]0[/color][color=red]72[/color] parceiros de hit, nota nº [color=#E1EBF2]0[/color][color=black]42907[/color][/b] -  [b][color=#005188]2008-12-31[/color][/b] - :flag-pt: [url=https://pt.eurobilltracker.com/notes/?id=45940293][color=black][b]careias[/b][/color][/url][/size]</v>
      </c>
    </row>
    <row r="176" spans="1:18" x14ac:dyDescent="0.15">
      <c r="A176" s="36">
        <v>71</v>
      </c>
      <c r="B176" s="25" t="s">
        <v>176</v>
      </c>
      <c r="C176" s="1">
        <v>50371</v>
      </c>
      <c r="D176" s="21" t="s">
        <v>177</v>
      </c>
      <c r="E176" s="36">
        <v>55405</v>
      </c>
      <c r="F176" s="41" t="s">
        <v>10</v>
      </c>
      <c r="G176" s="36">
        <v>56572785</v>
      </c>
      <c r="I176" s="2" t="s">
        <v>8</v>
      </c>
      <c r="J176" s="15">
        <f t="shared" si="17"/>
        <v>175</v>
      </c>
      <c r="K176" s="12" t="str">
        <f>IF(AND($A176&lt;&gt;"",$C176&lt;&gt;""),CONCATENATE("[size=85][b]",IF(LEN(A176)&lt;3,CONCATENATE("[color=",Definicoes_Instrucoes!$B$5,"]",MID("000",1,3-LEN(A176)),"[/color]"),""),"[color=",Definicoes_Instrucoes!$B$1,"]",A176,"[/color]",IF(A176=1,CONCATENATE(" parceiro","[color=",Definicoes_Instrucoes!$B$5,"]","s","[/color]")," parceiros")," de hit, nota nº ",IF(LEN(C176)&lt;6,CONCATENATE("[color=",Definicoes_Instrucoes!$B$5,"]",MID("000000",1,6-LEN(C176)),"[/color]"),""),"[color=",Definicoes_Instrucoes!$B$2,"]",C176,"[/color]","[/b]"),"")</f>
        <v>[size=85][b][color=#E1EBF2]0[/color][color=red]71[/color] parceiros de hit, nota nº [color=#E1EBF2]0[/color][color=black]50371[/color][/b]</v>
      </c>
      <c r="L176" s="12" t="str">
        <f t="shared" si="18"/>
        <v xml:space="preserve"> - </v>
      </c>
      <c r="M176" s="23" t="str">
        <f>IF($B176&lt;&gt;"",CONCATENATE(" [b]","[color=",Definicoes_Instrucoes!$B$3,"]",$B176,"[/color]","[/b]"),"")</f>
        <v xml:space="preserve"> [b][color=#005188]2008-12-23[/color][/b]</v>
      </c>
      <c r="N176" s="12" t="str">
        <f t="shared" si="19"/>
        <v xml:space="preserve"> - :flag-pt:</v>
      </c>
      <c r="O176" s="12" t="str">
        <f t="shared" si="20"/>
        <v xml:space="preserve"> [url=https://pt.eurobilltracker.com/notes/?id=56572785][color=black][b]ratodagraca[/b][/color][/url]</v>
      </c>
      <c r="P176" s="15" t="str">
        <f>IF($H176&lt;&gt;"",CONCATENATE(" – [color=",Definicoes_Instrucoes!$B$4,"]",$H176,"[/color]"),"")</f>
        <v/>
      </c>
      <c r="Q176" s="15" t="str">
        <f t="shared" si="21"/>
        <v>[/size]</v>
      </c>
      <c r="R176" s="20" t="str">
        <f t="shared" si="23"/>
        <v>[size=85][b][color=#E1EBF2]0[/color][color=red]71[/color] parceiros de hit, nota nº [color=#E1EBF2]0[/color][color=black]50371[/color][/b] -  [b][color=#005188]2008-12-23[/color][/b] - :flag-pt: [url=https://pt.eurobilltracker.com/notes/?id=56572785][color=black][b]ratodagraca[/b][/color][/url][/size]</v>
      </c>
    </row>
    <row r="177" spans="1:18" x14ac:dyDescent="0.15">
      <c r="A177" s="36">
        <v>70</v>
      </c>
      <c r="B177" s="25" t="s">
        <v>174</v>
      </c>
      <c r="C177" s="1">
        <v>46161</v>
      </c>
      <c r="D177" s="21" t="s">
        <v>175</v>
      </c>
      <c r="E177" s="36">
        <v>137179</v>
      </c>
      <c r="F177" s="41" t="s">
        <v>10</v>
      </c>
      <c r="G177" s="36">
        <v>50844461</v>
      </c>
      <c r="I177" s="2" t="s">
        <v>8</v>
      </c>
      <c r="J177" s="15">
        <f t="shared" si="17"/>
        <v>176</v>
      </c>
      <c r="K177" s="12" t="str">
        <f>IF(AND($A177&lt;&gt;"",$C177&lt;&gt;""),CONCATENATE("[size=85][b]",IF(LEN(A177)&lt;3,CONCATENATE("[color=",Definicoes_Instrucoes!$B$5,"]",MID("000",1,3-LEN(A177)),"[/color]"),""),"[color=",Definicoes_Instrucoes!$B$1,"]",A177,"[/color]",IF(A177=1,CONCATENATE(" parceiro","[color=",Definicoes_Instrucoes!$B$5,"]","s","[/color]")," parceiros")," de hit, nota nº ",IF(LEN(C177)&lt;6,CONCATENATE("[color=",Definicoes_Instrucoes!$B$5,"]",MID("000000",1,6-LEN(C177)),"[/color]"),""),"[color=",Definicoes_Instrucoes!$B$2,"]",C177,"[/color]","[/b]"),"")</f>
        <v>[size=85][b][color=#E1EBF2]0[/color][color=red]70[/color] parceiros de hit, nota nº [color=#E1EBF2]0[/color][color=black]46161[/color][/b]</v>
      </c>
      <c r="L177" s="12" t="str">
        <f t="shared" si="18"/>
        <v xml:space="preserve"> - </v>
      </c>
      <c r="M177" s="23" t="str">
        <f>IF($B177&lt;&gt;"",CONCATENATE(" [b]","[color=",Definicoes_Instrucoes!$B$3,"]",$B177,"[/color]","[/b]"),"")</f>
        <v xml:space="preserve"> [b][color=#005188]2008-12-14[/color][/b]</v>
      </c>
      <c r="N177" s="12" t="str">
        <f t="shared" si="19"/>
        <v xml:space="preserve"> - :flag-pt:</v>
      </c>
      <c r="O177" s="12" t="str">
        <f t="shared" si="20"/>
        <v xml:space="preserve"> [url=https://pt.eurobilltracker.com/notes/?id=50844461][color=black][b]john martin[/b][/color][/url]</v>
      </c>
      <c r="P177" s="15" t="str">
        <f>IF($H177&lt;&gt;"",CONCATENATE(" – [color=",Definicoes_Instrucoes!$B$4,"]",$H177,"[/color]"),"")</f>
        <v/>
      </c>
      <c r="Q177" s="15" t="str">
        <f t="shared" si="21"/>
        <v>[/size]</v>
      </c>
      <c r="R177" s="20" t="str">
        <f t="shared" si="23"/>
        <v>[size=85][b][color=#E1EBF2]0[/color][color=red]70[/color] parceiros de hit, nota nº [color=#E1EBF2]0[/color][color=black]46161[/color][/b] -  [b][color=#005188]2008-12-14[/color][/b] - :flag-pt: [url=https://pt.eurobilltracker.com/notes/?id=50844461][color=black][b]john martin[/b][/color][/url][/size]</v>
      </c>
    </row>
    <row r="178" spans="1:18" x14ac:dyDescent="0.15">
      <c r="A178" s="36">
        <v>69</v>
      </c>
      <c r="B178" s="25" t="s">
        <v>172</v>
      </c>
      <c r="C178" s="1">
        <v>49810</v>
      </c>
      <c r="D178" s="21" t="s">
        <v>173</v>
      </c>
      <c r="E178" s="36">
        <v>6714</v>
      </c>
      <c r="F178" s="41" t="s">
        <v>10</v>
      </c>
      <c r="G178" s="36">
        <v>54696417</v>
      </c>
      <c r="I178" s="2" t="s">
        <v>8</v>
      </c>
      <c r="J178" s="15">
        <f t="shared" si="17"/>
        <v>177</v>
      </c>
      <c r="K178" s="12" t="str">
        <f>IF(AND($A178&lt;&gt;"",$C178&lt;&gt;""),CONCATENATE("[size=85][b]",IF(LEN(A178)&lt;3,CONCATENATE("[color=",Definicoes_Instrucoes!$B$5,"]",MID("000",1,3-LEN(A178)),"[/color]"),""),"[color=",Definicoes_Instrucoes!$B$1,"]",A178,"[/color]",IF(A178=1,CONCATENATE(" parceiro","[color=",Definicoes_Instrucoes!$B$5,"]","s","[/color]")," parceiros")," de hit, nota nº ",IF(LEN(C178)&lt;6,CONCATENATE("[color=",Definicoes_Instrucoes!$B$5,"]",MID("000000",1,6-LEN(C178)),"[/color]"),""),"[color=",Definicoes_Instrucoes!$B$2,"]",C178,"[/color]","[/b]"),"")</f>
        <v>[size=85][b][color=#E1EBF2]0[/color][color=red]69[/color] parceiros de hit, nota nº [color=#E1EBF2]0[/color][color=black]49810[/color][/b]</v>
      </c>
      <c r="L178" s="12" t="str">
        <f t="shared" si="18"/>
        <v xml:space="preserve"> - </v>
      </c>
      <c r="M178" s="23" t="str">
        <f>IF($B178&lt;&gt;"",CONCATENATE(" [b]","[color=",Definicoes_Instrucoes!$B$3,"]",$B178,"[/color]","[/b]"),"")</f>
        <v xml:space="preserve"> [b][color=#005188]2008-11-15[/color][/b]</v>
      </c>
      <c r="N178" s="12" t="str">
        <f t="shared" si="19"/>
        <v xml:space="preserve"> - :flag-pt:</v>
      </c>
      <c r="O178" s="12" t="str">
        <f t="shared" si="20"/>
        <v xml:space="preserve"> [url=https://pt.eurobilltracker.com/notes/?id=54696417][color=black][b]alfe[/b][/color][/url]</v>
      </c>
      <c r="P178" s="15" t="str">
        <f>IF($H178&lt;&gt;"",CONCATENATE(" – [color=",Definicoes_Instrucoes!$B$4,"]",$H178,"[/color]"),"")</f>
        <v/>
      </c>
      <c r="Q178" s="15" t="str">
        <f t="shared" si="21"/>
        <v>[/size]</v>
      </c>
      <c r="R178" s="20" t="str">
        <f t="shared" si="23"/>
        <v>[size=85][b][color=#E1EBF2]0[/color][color=red]69[/color] parceiros de hit, nota nº [color=#E1EBF2]0[/color][color=black]49810[/color][/b] -  [b][color=#005188]2008-11-15[/color][/b] - :flag-pt: [url=https://pt.eurobilltracker.com/notes/?id=54696417][color=black][b]alfe[/b][/color][/url][/size]</v>
      </c>
    </row>
    <row r="179" spans="1:18" x14ac:dyDescent="0.15">
      <c r="A179" s="36">
        <v>68</v>
      </c>
      <c r="B179" s="25" t="s">
        <v>170</v>
      </c>
      <c r="C179" s="1">
        <v>46355</v>
      </c>
      <c r="D179" s="21" t="s">
        <v>171</v>
      </c>
      <c r="E179" s="36">
        <v>112893</v>
      </c>
      <c r="F179" s="41" t="s">
        <v>10</v>
      </c>
      <c r="G179" s="36">
        <v>50849563</v>
      </c>
      <c r="I179" s="2" t="s">
        <v>8</v>
      </c>
      <c r="J179" s="15">
        <f t="shared" si="17"/>
        <v>178</v>
      </c>
      <c r="K179" s="12" t="str">
        <f>IF(AND($A179&lt;&gt;"",$C179&lt;&gt;""),CONCATENATE("[size=85][b]",IF(LEN(A179)&lt;3,CONCATENATE("[color=",Definicoes_Instrucoes!$B$5,"]",MID("000",1,3-LEN(A179)),"[/color]"),""),"[color=",Definicoes_Instrucoes!$B$1,"]",A179,"[/color]",IF(A179=1,CONCATENATE(" parceiro","[color=",Definicoes_Instrucoes!$B$5,"]","s","[/color]")," parceiros")," de hit, nota nº ",IF(LEN(C179)&lt;6,CONCATENATE("[color=",Definicoes_Instrucoes!$B$5,"]",MID("000000",1,6-LEN(C179)),"[/color]"),""),"[color=",Definicoes_Instrucoes!$B$2,"]",C179,"[/color]","[/b]"),"")</f>
        <v>[size=85][b][color=#E1EBF2]0[/color][color=red]68[/color] parceiros de hit, nota nº [color=#E1EBF2]0[/color][color=black]46355[/color][/b]</v>
      </c>
      <c r="L179" s="12" t="str">
        <f t="shared" si="18"/>
        <v xml:space="preserve"> - </v>
      </c>
      <c r="M179" s="23" t="str">
        <f>IF($B179&lt;&gt;"",CONCATENATE(" [b]","[color=",Definicoes_Instrucoes!$B$3,"]",$B179,"[/color]","[/b]"),"")</f>
        <v xml:space="preserve"> [b][color=#005188]2008-11-07[/color][/b]</v>
      </c>
      <c r="N179" s="12" t="str">
        <f t="shared" si="19"/>
        <v xml:space="preserve"> - :flag-pt:</v>
      </c>
      <c r="O179" s="12" t="str">
        <f t="shared" si="20"/>
        <v xml:space="preserve"> [url=https://pt.eurobilltracker.com/notes/?id=50849563][color=black][b]anthonyb[/b][/color][/url]</v>
      </c>
      <c r="P179" s="15" t="str">
        <f>IF($H179&lt;&gt;"",CONCATENATE(" – [color=",Definicoes_Instrucoes!$B$4,"]",$H179,"[/color]"),"")</f>
        <v/>
      </c>
      <c r="Q179" s="15" t="str">
        <f t="shared" si="21"/>
        <v>[/size]</v>
      </c>
      <c r="R179" s="20" t="str">
        <f t="shared" si="23"/>
        <v>[size=85][b][color=#E1EBF2]0[/color][color=red]68[/color] parceiros de hit, nota nº [color=#E1EBF2]0[/color][color=black]46355[/color][/b] -  [b][color=#005188]2008-11-07[/color][/b] - :flag-pt: [url=https://pt.eurobilltracker.com/notes/?id=50849563][color=black][b]anthonyb[/b][/color][/url][/size]</v>
      </c>
    </row>
    <row r="180" spans="1:18" x14ac:dyDescent="0.15">
      <c r="A180" s="36">
        <v>67</v>
      </c>
      <c r="B180" s="25" t="s">
        <v>168</v>
      </c>
      <c r="C180" s="1">
        <v>43942</v>
      </c>
      <c r="D180" s="21" t="s">
        <v>169</v>
      </c>
      <c r="E180" s="36">
        <v>132989</v>
      </c>
      <c r="F180" s="41" t="s">
        <v>10</v>
      </c>
      <c r="G180" s="36">
        <v>47524978</v>
      </c>
      <c r="I180" s="2" t="s">
        <v>8</v>
      </c>
      <c r="J180" s="15">
        <f t="shared" si="17"/>
        <v>179</v>
      </c>
      <c r="K180" s="12" t="str">
        <f>IF(AND($A180&lt;&gt;"",$C180&lt;&gt;""),CONCATENATE("[size=85][b]",IF(LEN(A180)&lt;3,CONCATENATE("[color=",Definicoes_Instrucoes!$B$5,"]",MID("000",1,3-LEN(A180)),"[/color]"),""),"[color=",Definicoes_Instrucoes!$B$1,"]",A180,"[/color]",IF(A180=1,CONCATENATE(" parceiro","[color=",Definicoes_Instrucoes!$B$5,"]","s","[/color]")," parceiros")," de hit, nota nº ",IF(LEN(C180)&lt;6,CONCATENATE("[color=",Definicoes_Instrucoes!$B$5,"]",MID("000000",1,6-LEN(C180)),"[/color]"),""),"[color=",Definicoes_Instrucoes!$B$2,"]",C180,"[/color]","[/b]"),"")</f>
        <v>[size=85][b][color=#E1EBF2]0[/color][color=red]67[/color] parceiros de hit, nota nº [color=#E1EBF2]0[/color][color=black]43942[/color][/b]</v>
      </c>
      <c r="L180" s="12" t="str">
        <f t="shared" si="18"/>
        <v xml:space="preserve"> - </v>
      </c>
      <c r="M180" s="23" t="str">
        <f>IF($B180&lt;&gt;"",CONCATENATE(" [b]","[color=",Definicoes_Instrucoes!$B$3,"]",$B180,"[/color]","[/b]"),"")</f>
        <v xml:space="preserve"> [b][color=#005188]2008-11-05[/color][/b]</v>
      </c>
      <c r="N180" s="12" t="str">
        <f t="shared" si="19"/>
        <v xml:space="preserve"> - :flag-pt:</v>
      </c>
      <c r="O180" s="12" t="str">
        <f t="shared" si="20"/>
        <v xml:space="preserve"> [url=https://pt.eurobilltracker.com/notes/?id=47524978][color=black][b]RS turbo[/b][/color][/url]</v>
      </c>
      <c r="P180" s="15" t="str">
        <f>IF($H180&lt;&gt;"",CONCATENATE(" – [color=",Definicoes_Instrucoes!$B$4,"]",$H180,"[/color]"),"")</f>
        <v/>
      </c>
      <c r="Q180" s="15" t="str">
        <f t="shared" si="21"/>
        <v>[/size]</v>
      </c>
      <c r="R180" s="20" t="str">
        <f t="shared" si="23"/>
        <v>[size=85][b][color=#E1EBF2]0[/color][color=red]67[/color] parceiros de hit, nota nº [color=#E1EBF2]0[/color][color=black]43942[/color][/b] -  [b][color=#005188]2008-11-05[/color][/b] - :flag-pt: [url=https://pt.eurobilltracker.com/notes/?id=47524978][color=black][b]RS turbo[/b][/color][/url][/size]</v>
      </c>
    </row>
    <row r="181" spans="1:18" x14ac:dyDescent="0.15">
      <c r="A181" s="36">
        <v>66</v>
      </c>
      <c r="B181" s="25" t="s">
        <v>166</v>
      </c>
      <c r="C181" s="1">
        <v>6216</v>
      </c>
      <c r="D181" s="21" t="s">
        <v>167</v>
      </c>
      <c r="E181" s="36">
        <v>134873</v>
      </c>
      <c r="F181" s="41" t="s">
        <v>10</v>
      </c>
      <c r="G181" s="36">
        <v>22110641</v>
      </c>
      <c r="I181" s="2" t="s">
        <v>8</v>
      </c>
      <c r="J181" s="15">
        <f t="shared" si="17"/>
        <v>180</v>
      </c>
      <c r="K181" s="12" t="str">
        <f>IF(AND($A181&lt;&gt;"",$C181&lt;&gt;""),CONCATENATE("[size=85][b]",IF(LEN(A181)&lt;3,CONCATENATE("[color=",Definicoes_Instrucoes!$B$5,"]",MID("000",1,3-LEN(A181)),"[/color]"),""),"[color=",Definicoes_Instrucoes!$B$1,"]",A181,"[/color]",IF(A181=1,CONCATENATE(" parceiro","[color=",Definicoes_Instrucoes!$B$5,"]","s","[/color]")," parceiros")," de hit, nota nº ",IF(LEN(C181)&lt;6,CONCATENATE("[color=",Definicoes_Instrucoes!$B$5,"]",MID("000000",1,6-LEN(C181)),"[/color]"),""),"[color=",Definicoes_Instrucoes!$B$2,"]",C181,"[/color]","[/b]"),"")</f>
        <v>[size=85][b][color=#E1EBF2]0[/color][color=red]66[/color] parceiros de hit, nota nº [color=#E1EBF2]00[/color][color=black]6216[/color][/b]</v>
      </c>
      <c r="L181" s="12" t="str">
        <f t="shared" si="18"/>
        <v xml:space="preserve"> - </v>
      </c>
      <c r="M181" s="23" t="str">
        <f>IF($B181&lt;&gt;"",CONCATENATE(" [b]","[color=",Definicoes_Instrucoes!$B$3,"]",$B181,"[/color]","[/b]"),"")</f>
        <v xml:space="preserve"> [b][color=#005188]2008-11-01[/color][/b]</v>
      </c>
      <c r="N181" s="12" t="str">
        <f t="shared" si="19"/>
        <v xml:space="preserve"> - :flag-pt:</v>
      </c>
      <c r="O181" s="12" t="str">
        <f t="shared" si="20"/>
        <v xml:space="preserve"> [url=https://pt.eurobilltracker.com/notes/?id=22110641][color=black][b]José Catita[/b][/color][/url]</v>
      </c>
      <c r="P181" s="15" t="str">
        <f>IF($H181&lt;&gt;"",CONCATENATE(" – [color=",Definicoes_Instrucoes!$B$4,"]",$H181,"[/color]"),"")</f>
        <v/>
      </c>
      <c r="Q181" s="15" t="str">
        <f t="shared" si="21"/>
        <v>[/size]</v>
      </c>
      <c r="R181" s="20" t="str">
        <f t="shared" si="23"/>
        <v>[size=85][b][color=#E1EBF2]0[/color][color=red]66[/color] parceiros de hit, nota nº [color=#E1EBF2]00[/color][color=black]6216[/color][/b] -  [b][color=#005188]2008-11-01[/color][/b] - :flag-pt: [url=https://pt.eurobilltracker.com/notes/?id=22110641][color=black][b]José Catita[/b][/color][/url][/size]</v>
      </c>
    </row>
    <row r="182" spans="1:18" x14ac:dyDescent="0.15">
      <c r="A182" s="36">
        <v>65</v>
      </c>
      <c r="B182" s="25" t="s">
        <v>164</v>
      </c>
      <c r="C182" s="1">
        <v>46283</v>
      </c>
      <c r="D182" s="21" t="s">
        <v>165</v>
      </c>
      <c r="E182" s="36">
        <v>134380</v>
      </c>
      <c r="F182" s="41" t="s">
        <v>10</v>
      </c>
      <c r="G182" s="36">
        <v>50848108</v>
      </c>
      <c r="I182" s="2" t="s">
        <v>8</v>
      </c>
      <c r="J182" s="15">
        <f t="shared" si="17"/>
        <v>181</v>
      </c>
      <c r="K182" s="12" t="str">
        <f>IF(AND($A182&lt;&gt;"",$C182&lt;&gt;""),CONCATENATE("[size=85][b]",IF(LEN(A182)&lt;3,CONCATENATE("[color=",Definicoes_Instrucoes!$B$5,"]",MID("000",1,3-LEN(A182)),"[/color]"),""),"[color=",Definicoes_Instrucoes!$B$1,"]",A182,"[/color]",IF(A182=1,CONCATENATE(" parceiro","[color=",Definicoes_Instrucoes!$B$5,"]","s","[/color]")," parceiros")," de hit, nota nº ",IF(LEN(C182)&lt;6,CONCATENATE("[color=",Definicoes_Instrucoes!$B$5,"]",MID("000000",1,6-LEN(C182)),"[/color]"),""),"[color=",Definicoes_Instrucoes!$B$2,"]",C182,"[/color]","[/b]"),"")</f>
        <v>[size=85][b][color=#E1EBF2]0[/color][color=red]65[/color] parceiros de hit, nota nº [color=#E1EBF2]0[/color][color=black]46283[/color][/b]</v>
      </c>
      <c r="L182" s="12" t="str">
        <f t="shared" si="18"/>
        <v xml:space="preserve"> - </v>
      </c>
      <c r="M182" s="23" t="str">
        <f>IF($B182&lt;&gt;"",CONCATENATE(" [b]","[color=",Definicoes_Instrucoes!$B$3,"]",$B182,"[/color]","[/b]"),"")</f>
        <v xml:space="preserve"> [b][color=#005188]2008-10-30[/color][/b]</v>
      </c>
      <c r="N182" s="12" t="str">
        <f t="shared" si="19"/>
        <v xml:space="preserve"> - :flag-pt:</v>
      </c>
      <c r="O182" s="12" t="str">
        <f t="shared" si="20"/>
        <v xml:space="preserve"> [url=https://pt.eurobilltracker.com/notes/?id=50848108][color=black][b]LGONZAGA - €SDRM[/b][/color][/url]</v>
      </c>
      <c r="P182" s="15" t="str">
        <f>IF($H182&lt;&gt;"",CONCATENATE(" – [color=",Definicoes_Instrucoes!$B$4,"]",$H182,"[/color]"),"")</f>
        <v/>
      </c>
      <c r="Q182" s="15" t="str">
        <f t="shared" si="21"/>
        <v>[/size]</v>
      </c>
      <c r="R182" s="20" t="str">
        <f t="shared" si="23"/>
        <v>[size=85][b][color=#E1EBF2]0[/color][color=red]65[/color] parceiros de hit, nota nº [color=#E1EBF2]0[/color][color=black]46283[/color][/b] -  [b][color=#005188]2008-10-30[/color][/b] - :flag-pt: [url=https://pt.eurobilltracker.com/notes/?id=50848108][color=black][b]LGONZAGA - €SDRM[/b][/color][/url][/size]</v>
      </c>
    </row>
    <row r="183" spans="1:18" x14ac:dyDescent="0.15">
      <c r="A183" s="36">
        <v>64</v>
      </c>
      <c r="B183" s="25" t="s">
        <v>162</v>
      </c>
      <c r="C183" s="1">
        <v>34536</v>
      </c>
      <c r="D183" s="21" t="s">
        <v>163</v>
      </c>
      <c r="E183" s="36">
        <v>135287</v>
      </c>
      <c r="F183" s="41" t="s">
        <v>10</v>
      </c>
      <c r="G183" s="36">
        <v>38096333</v>
      </c>
      <c r="I183" s="2" t="s">
        <v>8</v>
      </c>
      <c r="J183" s="15">
        <f t="shared" si="17"/>
        <v>182</v>
      </c>
      <c r="K183" s="12" t="str">
        <f>IF(AND($A183&lt;&gt;"",$C183&lt;&gt;""),CONCATENATE("[size=85][b]",IF(LEN(A183)&lt;3,CONCATENATE("[color=",Definicoes_Instrucoes!$B$5,"]",MID("000",1,3-LEN(A183)),"[/color]"),""),"[color=",Definicoes_Instrucoes!$B$1,"]",A183,"[/color]",IF(A183=1,CONCATENATE(" parceiro","[color=",Definicoes_Instrucoes!$B$5,"]","s","[/color]")," parceiros")," de hit, nota nº ",IF(LEN(C183)&lt;6,CONCATENATE("[color=",Definicoes_Instrucoes!$B$5,"]",MID("000000",1,6-LEN(C183)),"[/color]"),""),"[color=",Definicoes_Instrucoes!$B$2,"]",C183,"[/color]","[/b]"),"")</f>
        <v>[size=85][b][color=#E1EBF2]0[/color][color=red]64[/color] parceiros de hit, nota nº [color=#E1EBF2]0[/color][color=black]34536[/color][/b]</v>
      </c>
      <c r="L183" s="12" t="str">
        <f t="shared" si="18"/>
        <v xml:space="preserve"> - </v>
      </c>
      <c r="M183" s="23" t="str">
        <f>IF($B183&lt;&gt;"",CONCATENATE(" [b]","[color=",Definicoes_Instrucoes!$B$3,"]",$B183,"[/color]","[/b]"),"")</f>
        <v xml:space="preserve"> [b][color=#005188]2008-10-16[/color][/b]</v>
      </c>
      <c r="N183" s="12" t="str">
        <f t="shared" si="19"/>
        <v xml:space="preserve"> - :flag-pt:</v>
      </c>
      <c r="O183" s="12" t="str">
        <f t="shared" si="20"/>
        <v xml:space="preserve"> [url=https://pt.eurobilltracker.com/notes/?id=38096333][color=black][b]Bernardete[/b][/color][/url]</v>
      </c>
      <c r="P183" s="15" t="str">
        <f>IF($H183&lt;&gt;"",CONCATENATE(" – [color=",Definicoes_Instrucoes!$B$4,"]",$H183,"[/color]"),"")</f>
        <v/>
      </c>
      <c r="Q183" s="15" t="str">
        <f t="shared" si="21"/>
        <v>[/size]</v>
      </c>
      <c r="R183" s="20" t="str">
        <f t="shared" si="23"/>
        <v>[size=85][b][color=#E1EBF2]0[/color][color=red]64[/color] parceiros de hit, nota nº [color=#E1EBF2]0[/color][color=black]34536[/color][/b] -  [b][color=#005188]2008-10-16[/color][/b] - :flag-pt: [url=https://pt.eurobilltracker.com/notes/?id=38096333][color=black][b]Bernardete[/b][/color][/url][/size]</v>
      </c>
    </row>
    <row r="184" spans="1:18" x14ac:dyDescent="0.15">
      <c r="A184" s="36">
        <v>63</v>
      </c>
      <c r="B184" s="25" t="s">
        <v>160</v>
      </c>
      <c r="C184" s="1">
        <v>38305</v>
      </c>
      <c r="D184" s="21" t="s">
        <v>161</v>
      </c>
      <c r="E184" s="36">
        <v>134547</v>
      </c>
      <c r="F184" s="41" t="s">
        <v>10</v>
      </c>
      <c r="G184" s="36">
        <v>40343621</v>
      </c>
      <c r="I184" s="2" t="s">
        <v>8</v>
      </c>
      <c r="J184" s="15">
        <f t="shared" si="17"/>
        <v>183</v>
      </c>
      <c r="K184" s="12" t="str">
        <f>IF(AND($A184&lt;&gt;"",$C184&lt;&gt;""),CONCATENATE("[size=85][b]",IF(LEN(A184)&lt;3,CONCATENATE("[color=",Definicoes_Instrucoes!$B$5,"]",MID("000",1,3-LEN(A184)),"[/color]"),""),"[color=",Definicoes_Instrucoes!$B$1,"]",A184,"[/color]",IF(A184=1,CONCATENATE(" parceiro","[color=",Definicoes_Instrucoes!$B$5,"]","s","[/color]")," parceiros")," de hit, nota nº ",IF(LEN(C184)&lt;6,CONCATENATE("[color=",Definicoes_Instrucoes!$B$5,"]",MID("000000",1,6-LEN(C184)),"[/color]"),""),"[color=",Definicoes_Instrucoes!$B$2,"]",C184,"[/color]","[/b]"),"")</f>
        <v>[size=85][b][color=#E1EBF2]0[/color][color=red]63[/color] parceiros de hit, nota nº [color=#E1EBF2]0[/color][color=black]38305[/color][/b]</v>
      </c>
      <c r="L184" s="12" t="str">
        <f t="shared" si="18"/>
        <v xml:space="preserve"> - </v>
      </c>
      <c r="M184" s="23" t="str">
        <f>IF($B184&lt;&gt;"",CONCATENATE(" [b]","[color=",Definicoes_Instrucoes!$B$3,"]",$B184,"[/color]","[/b]"),"")</f>
        <v xml:space="preserve"> [b][color=#005188]2008-10-13[/color][/b]</v>
      </c>
      <c r="N184" s="12" t="str">
        <f t="shared" si="19"/>
        <v xml:space="preserve"> - :flag-pt:</v>
      </c>
      <c r="O184" s="12" t="str">
        <f t="shared" si="20"/>
        <v xml:space="preserve"> [url=https://pt.eurobilltracker.com/notes/?id=40343621][color=black][b]anyta[/b][/color][/url]</v>
      </c>
      <c r="P184" s="15" t="str">
        <f>IF($H184&lt;&gt;"",CONCATENATE(" – [color=",Definicoes_Instrucoes!$B$4,"]",$H184,"[/color]"),"")</f>
        <v/>
      </c>
      <c r="Q184" s="15" t="str">
        <f t="shared" si="21"/>
        <v>[/size]</v>
      </c>
      <c r="R184" s="20" t="str">
        <f t="shared" si="23"/>
        <v>[size=85][b][color=#E1EBF2]0[/color][color=red]63[/color] parceiros de hit, nota nº [color=#E1EBF2]0[/color][color=black]38305[/color][/b] -  [b][color=#005188]2008-10-13[/color][/b] - :flag-pt: [url=https://pt.eurobilltracker.com/notes/?id=40343621][color=black][b]anyta[/b][/color][/url][/size]</v>
      </c>
    </row>
    <row r="185" spans="1:18" x14ac:dyDescent="0.15">
      <c r="A185" s="36">
        <v>62</v>
      </c>
      <c r="B185" s="25" t="s">
        <v>158</v>
      </c>
      <c r="C185" s="1">
        <v>34296</v>
      </c>
      <c r="D185" s="21" t="s">
        <v>159</v>
      </c>
      <c r="E185" s="36">
        <v>111588</v>
      </c>
      <c r="F185" s="41" t="s">
        <v>10</v>
      </c>
      <c r="G185" s="36">
        <v>37761749</v>
      </c>
      <c r="I185" s="2" t="s">
        <v>8</v>
      </c>
      <c r="J185" s="15">
        <f t="shared" si="17"/>
        <v>184</v>
      </c>
      <c r="K185" s="12" t="str">
        <f>IF(AND($A185&lt;&gt;"",$C185&lt;&gt;""),CONCATENATE("[size=85][b]",IF(LEN(A185)&lt;3,CONCATENATE("[color=",Definicoes_Instrucoes!$B$5,"]",MID("000",1,3-LEN(A185)),"[/color]"),""),"[color=",Definicoes_Instrucoes!$B$1,"]",A185,"[/color]",IF(A185=1,CONCATENATE(" parceiro","[color=",Definicoes_Instrucoes!$B$5,"]","s","[/color]")," parceiros")," de hit, nota nº ",IF(LEN(C185)&lt;6,CONCATENATE("[color=",Definicoes_Instrucoes!$B$5,"]",MID("000000",1,6-LEN(C185)),"[/color]"),""),"[color=",Definicoes_Instrucoes!$B$2,"]",C185,"[/color]","[/b]"),"")</f>
        <v>[size=85][b][color=#E1EBF2]0[/color][color=red]62[/color] parceiros de hit, nota nº [color=#E1EBF2]0[/color][color=black]34296[/color][/b]</v>
      </c>
      <c r="L185" s="12" t="str">
        <f t="shared" si="18"/>
        <v xml:space="preserve"> - </v>
      </c>
      <c r="M185" s="23" t="str">
        <f>IF($B185&lt;&gt;"",CONCATENATE(" [b]","[color=",Definicoes_Instrucoes!$B$3,"]",$B185,"[/color]","[/b]"),"")</f>
        <v xml:space="preserve"> [b][color=#005188]2008-10-04[/color][/b]</v>
      </c>
      <c r="N185" s="12" t="str">
        <f t="shared" si="19"/>
        <v xml:space="preserve"> - :flag-pt:</v>
      </c>
      <c r="O185" s="12" t="str">
        <f t="shared" si="20"/>
        <v xml:space="preserve"> [url=https://pt.eurobilltracker.com/notes/?id=37761749][color=black][b]JOMADUSE[/b][/color][/url]</v>
      </c>
      <c r="P185" s="15" t="str">
        <f>IF($H185&lt;&gt;"",CONCATENATE(" – [color=",Definicoes_Instrucoes!$B$4,"]",$H185,"[/color]"),"")</f>
        <v/>
      </c>
      <c r="Q185" s="15" t="str">
        <f t="shared" si="21"/>
        <v>[/size]</v>
      </c>
      <c r="R185" s="20" t="str">
        <f t="shared" si="23"/>
        <v>[size=85][b][color=#E1EBF2]0[/color][color=red]62[/color] parceiros de hit, nota nº [color=#E1EBF2]0[/color][color=black]34296[/color][/b] -  [b][color=#005188]2008-10-04[/color][/b] - :flag-pt: [url=https://pt.eurobilltracker.com/notes/?id=37761749][color=black][b]JOMADUSE[/b][/color][/url][/size]</v>
      </c>
    </row>
    <row r="186" spans="1:18" x14ac:dyDescent="0.15">
      <c r="A186" s="36">
        <v>61</v>
      </c>
      <c r="B186" s="25" t="s">
        <v>156</v>
      </c>
      <c r="C186" s="1">
        <v>45845</v>
      </c>
      <c r="D186" s="21" t="s">
        <v>157</v>
      </c>
      <c r="E186" s="36">
        <v>5451</v>
      </c>
      <c r="F186" s="41" t="s">
        <v>10</v>
      </c>
      <c r="G186" s="36">
        <v>50808791</v>
      </c>
      <c r="I186" s="2" t="s">
        <v>8</v>
      </c>
      <c r="J186" s="15">
        <f t="shared" si="17"/>
        <v>185</v>
      </c>
      <c r="K186" s="12" t="str">
        <f>IF(AND($A186&lt;&gt;"",$C186&lt;&gt;""),CONCATENATE("[size=85][b]",IF(LEN(A186)&lt;3,CONCATENATE("[color=",Definicoes_Instrucoes!$B$5,"]",MID("000",1,3-LEN(A186)),"[/color]"),""),"[color=",Definicoes_Instrucoes!$B$1,"]",A186,"[/color]",IF(A186=1,CONCATENATE(" parceiro","[color=",Definicoes_Instrucoes!$B$5,"]","s","[/color]")," parceiros")," de hit, nota nº ",IF(LEN(C186)&lt;6,CONCATENATE("[color=",Definicoes_Instrucoes!$B$5,"]",MID("000000",1,6-LEN(C186)),"[/color]"),""),"[color=",Definicoes_Instrucoes!$B$2,"]",C186,"[/color]","[/b]"),"")</f>
        <v>[size=85][b][color=#E1EBF2]0[/color][color=red]61[/color] parceiros de hit, nota nº [color=#E1EBF2]0[/color][color=black]45845[/color][/b]</v>
      </c>
      <c r="L186" s="12" t="str">
        <f t="shared" si="18"/>
        <v xml:space="preserve"> - </v>
      </c>
      <c r="M186" s="23" t="str">
        <f>IF($B186&lt;&gt;"",CONCATENATE(" [b]","[color=",Definicoes_Instrucoes!$B$3,"]",$B186,"[/color]","[/b]"),"")</f>
        <v xml:space="preserve"> [b][color=#005188]2008-08-24[/color][/b]</v>
      </c>
      <c r="N186" s="12" t="str">
        <f t="shared" si="19"/>
        <v xml:space="preserve"> - :flag-pt:</v>
      </c>
      <c r="O186" s="12" t="str">
        <f t="shared" si="20"/>
        <v xml:space="preserve"> [url=https://pt.eurobilltracker.com/notes/?id=50808791][color=black][b]luisnuno[/b][/color][/url]</v>
      </c>
      <c r="P186" s="15" t="str">
        <f>IF($H186&lt;&gt;"",CONCATENATE(" – [color=",Definicoes_Instrucoes!$B$4,"]",$H186,"[/color]"),"")</f>
        <v/>
      </c>
      <c r="Q186" s="15" t="str">
        <f t="shared" si="21"/>
        <v>[/size]</v>
      </c>
      <c r="R186" s="20" t="str">
        <f t="shared" si="23"/>
        <v>[size=85][b][color=#E1EBF2]0[/color][color=red]61[/color] parceiros de hit, nota nº [color=#E1EBF2]0[/color][color=black]45845[/color][/b] -  [b][color=#005188]2008-08-24[/color][/b] - :flag-pt: [url=https://pt.eurobilltracker.com/notes/?id=50808791][color=black][b]luisnuno[/b][/color][/url][/size]</v>
      </c>
    </row>
    <row r="187" spans="1:18" x14ac:dyDescent="0.15">
      <c r="A187" s="36">
        <v>60</v>
      </c>
      <c r="B187" s="25" t="s">
        <v>154</v>
      </c>
      <c r="C187" s="1">
        <v>37821</v>
      </c>
      <c r="D187" s="21" t="s">
        <v>155</v>
      </c>
      <c r="E187" s="36">
        <v>119701</v>
      </c>
      <c r="F187" s="42" t="s">
        <v>28</v>
      </c>
      <c r="G187" s="36">
        <v>39347692</v>
      </c>
      <c r="I187" s="2" t="s">
        <v>8</v>
      </c>
      <c r="J187" s="15">
        <f t="shared" si="17"/>
        <v>186</v>
      </c>
      <c r="K187" s="12" t="str">
        <f>IF(AND($A187&lt;&gt;"",$C187&lt;&gt;""),CONCATENATE("[size=85][b]",IF(LEN(A187)&lt;3,CONCATENATE("[color=",Definicoes_Instrucoes!$B$5,"]",MID("000",1,3-LEN(A187)),"[/color]"),""),"[color=",Definicoes_Instrucoes!$B$1,"]",A187,"[/color]",IF(A187=1,CONCATENATE(" parceiro","[color=",Definicoes_Instrucoes!$B$5,"]","s","[/color]")," parceiros")," de hit, nota nº ",IF(LEN(C187)&lt;6,CONCATENATE("[color=",Definicoes_Instrucoes!$B$5,"]",MID("000000",1,6-LEN(C187)),"[/color]"),""),"[color=",Definicoes_Instrucoes!$B$2,"]",C187,"[/color]","[/b]"),"")</f>
        <v>[size=85][b][color=#E1EBF2]0[/color][color=red]60[/color] parceiros de hit, nota nº [color=#E1EBF2]0[/color][color=black]37821[/color][/b]</v>
      </c>
      <c r="L187" s="12" t="str">
        <f t="shared" si="18"/>
        <v xml:space="preserve"> - </v>
      </c>
      <c r="M187" s="23" t="str">
        <f>IF($B187&lt;&gt;"",CONCATENATE(" [b]","[color=",Definicoes_Instrucoes!$B$3,"]",$B187,"[/color]","[/b]"),"")</f>
        <v xml:space="preserve"> [b][color=#005188]2008-08-23[/color][/b]</v>
      </c>
      <c r="N187" s="12" t="str">
        <f t="shared" si="19"/>
        <v xml:space="preserve"> - :flag-fi:</v>
      </c>
      <c r="O187" s="12" t="str">
        <f t="shared" si="20"/>
        <v xml:space="preserve"> [url=https://pt.eurobilltracker.com/notes/?id=39347692][color=black][b]JoJuRaY[/b][/color][/url]</v>
      </c>
      <c r="P187" s="15" t="str">
        <f>IF($H187&lt;&gt;"",CONCATENATE(" – [color=",Definicoes_Instrucoes!$B$4,"]",$H187,"[/color]"),"")</f>
        <v/>
      </c>
      <c r="Q187" s="15" t="str">
        <f t="shared" si="21"/>
        <v>[/size]</v>
      </c>
      <c r="R187" s="20" t="str">
        <f t="shared" si="23"/>
        <v>[size=85][b][color=#E1EBF2]0[/color][color=red]60[/color] parceiros de hit, nota nº [color=#E1EBF2]0[/color][color=black]37821[/color][/b] -  [b][color=#005188]2008-08-23[/color][/b] - :flag-fi: [url=https://pt.eurobilltracker.com/notes/?id=39347692][color=black][b]JoJuRaY[/b][/color][/url][/size]</v>
      </c>
    </row>
    <row r="188" spans="1:18" x14ac:dyDescent="0.15">
      <c r="A188" s="36">
        <v>59</v>
      </c>
      <c r="B188" s="25" t="s">
        <v>152</v>
      </c>
      <c r="C188" s="1">
        <v>5605</v>
      </c>
      <c r="D188" s="21" t="s">
        <v>153</v>
      </c>
      <c r="E188" s="36">
        <v>97838</v>
      </c>
      <c r="F188" s="41" t="s">
        <v>10</v>
      </c>
      <c r="G188" s="36">
        <v>21826451</v>
      </c>
      <c r="I188" s="2" t="s">
        <v>8</v>
      </c>
      <c r="J188" s="15">
        <f t="shared" si="17"/>
        <v>187</v>
      </c>
      <c r="K188" s="12" t="str">
        <f>IF(AND($A188&lt;&gt;"",$C188&lt;&gt;""),CONCATENATE("[size=85][b]",IF(LEN(A188)&lt;3,CONCATENATE("[color=",Definicoes_Instrucoes!$B$5,"]",MID("000",1,3-LEN(A188)),"[/color]"),""),"[color=",Definicoes_Instrucoes!$B$1,"]",A188,"[/color]",IF(A188=1,CONCATENATE(" parceiro","[color=",Definicoes_Instrucoes!$B$5,"]","s","[/color]")," parceiros")," de hit, nota nº ",IF(LEN(C188)&lt;6,CONCATENATE("[color=",Definicoes_Instrucoes!$B$5,"]",MID("000000",1,6-LEN(C188)),"[/color]"),""),"[color=",Definicoes_Instrucoes!$B$2,"]",C188,"[/color]","[/b]"),"")</f>
        <v>[size=85][b][color=#E1EBF2]0[/color][color=red]59[/color] parceiros de hit, nota nº [color=#E1EBF2]00[/color][color=black]5605[/color][/b]</v>
      </c>
      <c r="L188" s="12" t="str">
        <f t="shared" si="18"/>
        <v xml:space="preserve"> - </v>
      </c>
      <c r="M188" s="23" t="str">
        <f>IF($B188&lt;&gt;"",CONCATENATE(" [b]","[color=",Definicoes_Instrucoes!$B$3,"]",$B188,"[/color]","[/b]"),"")</f>
        <v xml:space="preserve"> [b][color=#005188]2008-08-16[/color][/b]</v>
      </c>
      <c r="N188" s="12" t="str">
        <f t="shared" si="19"/>
        <v xml:space="preserve"> - :flag-pt:</v>
      </c>
      <c r="O188" s="12" t="str">
        <f t="shared" si="20"/>
        <v xml:space="preserve"> [url=https://pt.eurobilltracker.com/notes/?id=21826451][color=black][b]Ricardo Santos[/b][/color][/url]</v>
      </c>
      <c r="P188" s="15" t="str">
        <f>IF($H188&lt;&gt;"",CONCATENATE(" – [color=",Definicoes_Instrucoes!$B$4,"]",$H188,"[/color]"),"")</f>
        <v/>
      </c>
      <c r="Q188" s="15" t="str">
        <f t="shared" si="21"/>
        <v>[/size]</v>
      </c>
      <c r="R188" s="20" t="str">
        <f t="shared" si="23"/>
        <v>[size=85][b][color=#E1EBF2]0[/color][color=red]59[/color] parceiros de hit, nota nº [color=#E1EBF2]00[/color][color=black]5605[/color][/b] -  [b][color=#005188]2008-08-16[/color][/b] - :flag-pt: [url=https://pt.eurobilltracker.com/notes/?id=21826451][color=black][b]Ricardo Santos[/b][/color][/url][/size]</v>
      </c>
    </row>
    <row r="189" spans="1:18" x14ac:dyDescent="0.15">
      <c r="A189" s="36">
        <v>58</v>
      </c>
      <c r="B189" s="25" t="s">
        <v>150</v>
      </c>
      <c r="C189" s="1">
        <v>42346</v>
      </c>
      <c r="D189" s="21" t="s">
        <v>151</v>
      </c>
      <c r="E189" s="36">
        <v>50953</v>
      </c>
      <c r="F189" s="41" t="s">
        <v>10</v>
      </c>
      <c r="G189" s="36">
        <v>45559503</v>
      </c>
      <c r="I189" s="2" t="s">
        <v>8</v>
      </c>
      <c r="J189" s="15">
        <f t="shared" si="17"/>
        <v>188</v>
      </c>
      <c r="K189" s="12" t="str">
        <f>IF(AND($A189&lt;&gt;"",$C189&lt;&gt;""),CONCATENATE("[size=85][b]",IF(LEN(A189)&lt;3,CONCATENATE("[color=",Definicoes_Instrucoes!$B$5,"]",MID("000",1,3-LEN(A189)),"[/color]"),""),"[color=",Definicoes_Instrucoes!$B$1,"]",A189,"[/color]",IF(A189=1,CONCATENATE(" parceiro","[color=",Definicoes_Instrucoes!$B$5,"]","s","[/color]")," parceiros")," de hit, nota nº ",IF(LEN(C189)&lt;6,CONCATENATE("[color=",Definicoes_Instrucoes!$B$5,"]",MID("000000",1,6-LEN(C189)),"[/color]"),""),"[color=",Definicoes_Instrucoes!$B$2,"]",C189,"[/color]","[/b]"),"")</f>
        <v>[size=85][b][color=#E1EBF2]0[/color][color=red]58[/color] parceiros de hit, nota nº [color=#E1EBF2]0[/color][color=black]42346[/color][/b]</v>
      </c>
      <c r="L189" s="12" t="str">
        <f t="shared" si="18"/>
        <v xml:space="preserve"> - </v>
      </c>
      <c r="M189" s="23" t="str">
        <f>IF($B189&lt;&gt;"",CONCATENATE(" [b]","[color=",Definicoes_Instrucoes!$B$3,"]",$B189,"[/color]","[/b]"),"")</f>
        <v xml:space="preserve"> [b][color=#005188]2008-07-05[/color][/b]</v>
      </c>
      <c r="N189" s="12" t="str">
        <f t="shared" si="19"/>
        <v xml:space="preserve"> - :flag-pt:</v>
      </c>
      <c r="O189" s="12" t="str">
        <f t="shared" si="20"/>
        <v xml:space="preserve"> [url=https://pt.eurobilltracker.com/notes/?id=45559503][color=black][b]rennny moniz[/b][/color][/url]</v>
      </c>
      <c r="P189" s="15" t="str">
        <f>IF($H189&lt;&gt;"",CONCATENATE(" – [color=",Definicoes_Instrucoes!$B$4,"]",$H189,"[/color]"),"")</f>
        <v/>
      </c>
      <c r="Q189" s="15" t="str">
        <f t="shared" si="21"/>
        <v>[/size]</v>
      </c>
      <c r="R189" s="20" t="str">
        <f t="shared" si="23"/>
        <v>[size=85][b][color=#E1EBF2]0[/color][color=red]58[/color] parceiros de hit, nota nº [color=#E1EBF2]0[/color][color=black]42346[/color][/b] -  [b][color=#005188]2008-07-05[/color][/b] - :flag-pt: [url=https://pt.eurobilltracker.com/notes/?id=45559503][color=black][b]rennny moniz[/b][/color][/url][/size]</v>
      </c>
    </row>
    <row r="190" spans="1:18" x14ac:dyDescent="0.15">
      <c r="A190" s="36">
        <v>57</v>
      </c>
      <c r="B190" s="25" t="s">
        <v>148</v>
      </c>
      <c r="C190" s="1">
        <v>28807</v>
      </c>
      <c r="D190" s="21" t="s">
        <v>149</v>
      </c>
      <c r="E190" s="36">
        <v>76532</v>
      </c>
      <c r="F190" s="41" t="s">
        <v>10</v>
      </c>
      <c r="G190" s="40">
        <v>34035752</v>
      </c>
      <c r="I190" s="2" t="s">
        <v>8</v>
      </c>
      <c r="J190" s="15">
        <f t="shared" si="17"/>
        <v>189</v>
      </c>
      <c r="K190" s="12" t="str">
        <f>IF(AND($A190&lt;&gt;"",$C190&lt;&gt;""),CONCATENATE("[size=85][b]",IF(LEN(A190)&lt;3,CONCATENATE("[color=",Definicoes_Instrucoes!$B$5,"]",MID("000",1,3-LEN(A190)),"[/color]"),""),"[color=",Definicoes_Instrucoes!$B$1,"]",A190,"[/color]",IF(A190=1,CONCATENATE(" parceiro","[color=",Definicoes_Instrucoes!$B$5,"]","s","[/color]")," parceiros")," de hit, nota nº ",IF(LEN(C190)&lt;6,CONCATENATE("[color=",Definicoes_Instrucoes!$B$5,"]",MID("000000",1,6-LEN(C190)),"[/color]"),""),"[color=",Definicoes_Instrucoes!$B$2,"]",C190,"[/color]","[/b]"),"")</f>
        <v>[size=85][b][color=#E1EBF2]0[/color][color=red]57[/color] parceiros de hit, nota nº [color=#E1EBF2]0[/color][color=black]28807[/color][/b]</v>
      </c>
      <c r="L190" s="12" t="str">
        <f t="shared" si="18"/>
        <v xml:space="preserve"> - </v>
      </c>
      <c r="M190" s="23" t="str">
        <f>IF($B190&lt;&gt;"",CONCATENATE(" [b]","[color=",Definicoes_Instrucoes!$B$3,"]",$B190,"[/color]","[/b]"),"")</f>
        <v xml:space="preserve"> [b][color=#005188]2008-06-21[/color][/b]</v>
      </c>
      <c r="N190" s="12" t="str">
        <f t="shared" si="19"/>
        <v xml:space="preserve"> - :flag-pt:</v>
      </c>
      <c r="O190" s="12" t="str">
        <f t="shared" si="20"/>
        <v xml:space="preserve"> [url=https://pt.eurobilltracker.com/notes/?id=34035752][color=black][b]João Rodrigues Presidencial Tou[/b][/color][/url]</v>
      </c>
      <c r="P190" s="15" t="str">
        <f>IF($H190&lt;&gt;"",CONCATENATE(" – [color=",Definicoes_Instrucoes!$B$4,"]",$H190,"[/color]"),"")</f>
        <v/>
      </c>
      <c r="Q190" s="15" t="str">
        <f t="shared" si="21"/>
        <v>[/size]</v>
      </c>
      <c r="R190" s="20" t="str">
        <f t="shared" si="23"/>
        <v>[size=85][b][color=#E1EBF2]0[/color][color=red]57[/color] parceiros de hit, nota nº [color=#E1EBF2]0[/color][color=black]28807[/color][/b] -  [b][color=#005188]2008-06-21[/color][/b] - :flag-pt: [url=https://pt.eurobilltracker.com/notes/?id=34035752][color=black][b]João Rodrigues Presidencial Tou[/b][/color][/url][/size]</v>
      </c>
    </row>
    <row r="191" spans="1:18" x14ac:dyDescent="0.15">
      <c r="A191" s="36">
        <v>56</v>
      </c>
      <c r="B191" s="25" t="s">
        <v>144</v>
      </c>
      <c r="C191" s="1">
        <v>29675</v>
      </c>
      <c r="D191" s="21" t="s">
        <v>145</v>
      </c>
      <c r="E191" s="36">
        <v>32954</v>
      </c>
      <c r="F191" s="41" t="s">
        <v>146</v>
      </c>
      <c r="G191" s="36">
        <v>35369436</v>
      </c>
      <c r="H191" s="26" t="s">
        <v>147</v>
      </c>
      <c r="I191" s="2" t="s">
        <v>8</v>
      </c>
      <c r="J191" s="15">
        <f t="shared" si="17"/>
        <v>190</v>
      </c>
      <c r="K191" s="12" t="str">
        <f>IF(AND($A191&lt;&gt;"",$C191&lt;&gt;""),CONCATENATE("[size=85][b]",IF(LEN(A191)&lt;3,CONCATENATE("[color=",Definicoes_Instrucoes!$B$5,"]",MID("000",1,3-LEN(A191)),"[/color]"),""),"[color=",Definicoes_Instrucoes!$B$1,"]",A191,"[/color]",IF(A191=1,CONCATENATE(" parceiro","[color=",Definicoes_Instrucoes!$B$5,"]","s","[/color]")," parceiros")," de hit, nota nº ",IF(LEN(C191)&lt;6,CONCATENATE("[color=",Definicoes_Instrucoes!$B$5,"]",MID("000000",1,6-LEN(C191)),"[/color]"),""),"[color=",Definicoes_Instrucoes!$B$2,"]",C191,"[/color]","[/b]"),"")</f>
        <v>[size=85][b][color=#E1EBF2]0[/color][color=red]56[/color] parceiros de hit, nota nº [color=#E1EBF2]0[/color][color=black]29675[/color][/b]</v>
      </c>
      <c r="L191" s="12" t="str">
        <f t="shared" si="18"/>
        <v xml:space="preserve"> - </v>
      </c>
      <c r="M191" s="23" t="str">
        <f>IF($B191&lt;&gt;"",CONCATENATE(" [b]","[color=",Definicoes_Instrucoes!$B$3,"]",$B191,"[/color]","[/b]"),"")</f>
        <v xml:space="preserve"> [b][color=#005188]2008-06-13[/color][/b]</v>
      </c>
      <c r="N191" s="12" t="str">
        <f t="shared" si="19"/>
        <v xml:space="preserve"> - :flag-at:</v>
      </c>
      <c r="O191" s="12" t="str">
        <f t="shared" si="20"/>
        <v xml:space="preserve"> [url=https://pt.eurobilltracker.com/notes/?id=35369436][color=black][b]Mr &amp; Mrs Burky[/b][/color][/url]</v>
      </c>
      <c r="P191" s="15" t="str">
        <f>IF($H191&lt;&gt;"",CONCATENATE(" – [color=",Definicoes_Instrucoes!$B$4,"]",$H191,"[/color]"),"")</f>
        <v xml:space="preserve"> – [color=orange]O meu primeiro hit totalmente internacional[/color]</v>
      </c>
      <c r="Q191" s="15" t="str">
        <f t="shared" si="21"/>
        <v>[/size]</v>
      </c>
      <c r="R191" s="20" t="str">
        <f t="shared" si="23"/>
        <v>[size=85][b][color=#E1EBF2]0[/color][color=red]56[/color] parceiros de hit, nota nº [color=#E1EBF2]0[/color][color=black]29675[/color][/b] -  [b][color=#005188]2008-06-13[/color][/b] - :flag-at: [url=https://pt.eurobilltracker.com/notes/?id=35369436][color=black][b]Mr &amp; Mrs Burky[/b][/color][/url] – [color=orange]O meu primeiro hit totalmente internacional[/color][/size]</v>
      </c>
    </row>
    <row r="192" spans="1:18" x14ac:dyDescent="0.15">
      <c r="A192" s="36">
        <v>55</v>
      </c>
      <c r="B192" s="25" t="s">
        <v>142</v>
      </c>
      <c r="C192" s="1">
        <v>43807</v>
      </c>
      <c r="D192" s="21" t="s">
        <v>143</v>
      </c>
      <c r="E192" s="36">
        <v>69985</v>
      </c>
      <c r="F192" s="41" t="s">
        <v>10</v>
      </c>
      <c r="G192" s="36">
        <v>47477051</v>
      </c>
      <c r="I192" s="2" t="s">
        <v>8</v>
      </c>
      <c r="J192" s="15">
        <f t="shared" si="17"/>
        <v>191</v>
      </c>
      <c r="K192" s="12" t="str">
        <f>IF(AND($A192&lt;&gt;"",$C192&lt;&gt;""),CONCATENATE("[size=85][b]",IF(LEN(A192)&lt;3,CONCATENATE("[color=",Definicoes_Instrucoes!$B$5,"]",MID("000",1,3-LEN(A192)),"[/color]"),""),"[color=",Definicoes_Instrucoes!$B$1,"]",A192,"[/color]",IF(A192=1,CONCATENATE(" parceiro","[color=",Definicoes_Instrucoes!$B$5,"]","s","[/color]")," parceiros")," de hit, nota nº ",IF(LEN(C192)&lt;6,CONCATENATE("[color=",Definicoes_Instrucoes!$B$5,"]",MID("000000",1,6-LEN(C192)),"[/color]"),""),"[color=",Definicoes_Instrucoes!$B$2,"]",C192,"[/color]","[/b]"),"")</f>
        <v>[size=85][b][color=#E1EBF2]0[/color][color=red]55[/color] parceiros de hit, nota nº [color=#E1EBF2]0[/color][color=black]43807[/color][/b]</v>
      </c>
      <c r="L192" s="12" t="str">
        <f t="shared" si="18"/>
        <v xml:space="preserve"> - </v>
      </c>
      <c r="M192" s="23" t="str">
        <f>IF($B192&lt;&gt;"",CONCATENATE(" [b]","[color=",Definicoes_Instrucoes!$B$3,"]",$B192,"[/color]","[/b]"),"")</f>
        <v xml:space="preserve"> [b][color=#005188]2008-06-07[/color][/b]</v>
      </c>
      <c r="N192" s="12" t="str">
        <f t="shared" si="19"/>
        <v xml:space="preserve"> - :flag-pt:</v>
      </c>
      <c r="O192" s="12" t="str">
        <f t="shared" si="20"/>
        <v xml:space="preserve"> [url=https://pt.eurobilltracker.com/notes/?id=47477051][color=black][b]Alvega[/b][/color][/url]</v>
      </c>
      <c r="P192" s="15" t="str">
        <f>IF($H192&lt;&gt;"",CONCATENATE(" – [color=",Definicoes_Instrucoes!$B$4,"]",$H192,"[/color]"),"")</f>
        <v/>
      </c>
      <c r="Q192" s="15" t="str">
        <f t="shared" si="21"/>
        <v>[/size]</v>
      </c>
      <c r="R192" s="20" t="str">
        <f t="shared" si="23"/>
        <v>[size=85][b][color=#E1EBF2]0[/color][color=red]55[/color] parceiros de hit, nota nº [color=#E1EBF2]0[/color][color=black]43807[/color][/b] -  [b][color=#005188]2008-06-07[/color][/b] - :flag-pt: [url=https://pt.eurobilltracker.com/notes/?id=47477051][color=black][b]Alvega[/b][/color][/url][/size]</v>
      </c>
    </row>
    <row r="193" spans="1:18" x14ac:dyDescent="0.15">
      <c r="A193" s="45">
        <v>54</v>
      </c>
      <c r="B193" s="46" t="s">
        <v>140</v>
      </c>
      <c r="C193" s="1">
        <v>42805</v>
      </c>
      <c r="D193" s="21" t="s">
        <v>141</v>
      </c>
      <c r="E193" s="36">
        <v>53500</v>
      </c>
      <c r="F193" s="41" t="s">
        <v>10</v>
      </c>
      <c r="G193" s="36">
        <v>45883886</v>
      </c>
      <c r="I193" s="2" t="s">
        <v>8</v>
      </c>
      <c r="J193" s="15">
        <f t="shared" si="17"/>
        <v>192</v>
      </c>
      <c r="K193" s="12" t="str">
        <f>IF(AND($A193&lt;&gt;"",$C193&lt;&gt;""),CONCATENATE("[size=85][b]",IF(LEN(A193)&lt;3,CONCATENATE("[color=",Definicoes_Instrucoes!$B$5,"]",MID("000",1,3-LEN(A193)),"[/color]"),""),"[color=",Definicoes_Instrucoes!$B$1,"]",A193,"[/color]",IF(A193=1,CONCATENATE(" parceiro","[color=",Definicoes_Instrucoes!$B$5,"]","s","[/color]")," parceiros")," de hit, nota nº ",IF(LEN(C193)&lt;6,CONCATENATE("[color=",Definicoes_Instrucoes!$B$5,"]",MID("000000",1,6-LEN(C193)),"[/color]"),""),"[color=",Definicoes_Instrucoes!$B$2,"]",C193,"[/color]","[/b]"),"")</f>
        <v>[size=85][b][color=#E1EBF2]0[/color][color=red]54[/color] parceiros de hit, nota nº [color=#E1EBF2]0[/color][color=black]42805[/color][/b]</v>
      </c>
      <c r="L193" s="12" t="str">
        <f t="shared" si="18"/>
        <v xml:space="preserve"> - </v>
      </c>
      <c r="M193" s="23" t="str">
        <f>IF($B193&lt;&gt;"",CONCATENATE(" [b]","[color=",Definicoes_Instrucoes!$B$3,"]",$B193,"[/color]","[/b]"),"")</f>
        <v xml:space="preserve"> [b][color=#005188]2008-05-29[/color][/b]</v>
      </c>
      <c r="N193" s="12" t="str">
        <f t="shared" si="19"/>
        <v xml:space="preserve"> - :flag-pt:</v>
      </c>
      <c r="O193" s="12" t="str">
        <f t="shared" si="20"/>
        <v xml:space="preserve"> [url=https://pt.eurobilltracker.com/notes/?id=45883886][color=black][b]mpg[/b][/color][/url]</v>
      </c>
      <c r="P193" s="15" t="str">
        <f>IF($H193&lt;&gt;"",CONCATENATE(" – [color=",Definicoes_Instrucoes!$B$4,"]",$H193,"[/color]"),"")</f>
        <v/>
      </c>
      <c r="Q193" s="15" t="str">
        <f t="shared" si="21"/>
        <v>[/size]</v>
      </c>
      <c r="R193" s="20" t="str">
        <f t="shared" si="23"/>
        <v>[size=85][b][color=#E1EBF2]0[/color][color=red]54[/color] parceiros de hit, nota nº [color=#E1EBF2]0[/color][color=black]42805[/color][/b] -  [b][color=#005188]2008-05-29[/color][/b] - :flag-pt: [url=https://pt.eurobilltracker.com/notes/?id=45883886][color=black][b]mpg[/b][/color][/url][/size]</v>
      </c>
    </row>
    <row r="194" spans="1:18" x14ac:dyDescent="0.15">
      <c r="A194" s="36">
        <v>53</v>
      </c>
      <c r="B194" s="25" t="s">
        <v>138</v>
      </c>
      <c r="C194" s="1">
        <v>40080</v>
      </c>
      <c r="D194" s="21" t="s">
        <v>139</v>
      </c>
      <c r="E194" s="36">
        <v>64931</v>
      </c>
      <c r="F194" s="41" t="s">
        <v>10</v>
      </c>
      <c r="G194" s="36">
        <v>43100285</v>
      </c>
      <c r="I194" s="2" t="s">
        <v>8</v>
      </c>
      <c r="J194" s="15">
        <f t="shared" si="17"/>
        <v>193</v>
      </c>
      <c r="K194" s="12" t="str">
        <f>IF(AND($A194&lt;&gt;"",$C194&lt;&gt;""),CONCATENATE("[size=85][b]",IF(LEN(A194)&lt;3,CONCATENATE("[color=",Definicoes_Instrucoes!$B$5,"]",MID("000",1,3-LEN(A194)),"[/color]"),""),"[color=",Definicoes_Instrucoes!$B$1,"]",A194,"[/color]",IF(A194=1,CONCATENATE(" parceiro","[color=",Definicoes_Instrucoes!$B$5,"]","s","[/color]")," parceiros")," de hit, nota nº ",IF(LEN(C194)&lt;6,CONCATENATE("[color=",Definicoes_Instrucoes!$B$5,"]",MID("000000",1,6-LEN(C194)),"[/color]"),""),"[color=",Definicoes_Instrucoes!$B$2,"]",C194,"[/color]","[/b]"),"")</f>
        <v>[size=85][b][color=#E1EBF2]0[/color][color=red]53[/color] parceiros de hit, nota nº [color=#E1EBF2]0[/color][color=black]40080[/color][/b]</v>
      </c>
      <c r="L194" s="12" t="str">
        <f t="shared" si="18"/>
        <v xml:space="preserve"> - </v>
      </c>
      <c r="M194" s="23" t="str">
        <f>IF($B194&lt;&gt;"",CONCATENATE(" [b]","[color=",Definicoes_Instrucoes!$B$3,"]",$B194,"[/color]","[/b]"),"")</f>
        <v xml:space="preserve"> [b][color=#005188]2008-05-03[/color][/b]</v>
      </c>
      <c r="N194" s="12" t="str">
        <f t="shared" si="19"/>
        <v xml:space="preserve"> - :flag-pt:</v>
      </c>
      <c r="O194" s="12" t="str">
        <f t="shared" si="20"/>
        <v xml:space="preserve"> [url=https://pt.eurobilltracker.com/notes/?id=43100285][color=black][b]josel[/b][/color][/url]</v>
      </c>
      <c r="P194" s="15" t="str">
        <f>IF($H194&lt;&gt;"",CONCATENATE(" – [color=",Definicoes_Instrucoes!$B$4,"]",$H194,"[/color]"),"")</f>
        <v/>
      </c>
      <c r="Q194" s="15" t="str">
        <f t="shared" si="21"/>
        <v>[/size]</v>
      </c>
      <c r="R194" s="20" t="str">
        <f t="shared" si="23"/>
        <v>[size=85][b][color=#E1EBF2]0[/color][color=red]53[/color] parceiros de hit, nota nº [color=#E1EBF2]0[/color][color=black]40080[/color][/b] -  [b][color=#005188]2008-05-03[/color][/b] - :flag-pt: [url=https://pt.eurobilltracker.com/notes/?id=43100285][color=black][b]josel[/b][/color][/url][/size]</v>
      </c>
    </row>
    <row r="195" spans="1:18" x14ac:dyDescent="0.15">
      <c r="A195" s="36">
        <v>52</v>
      </c>
      <c r="B195" s="25" t="s">
        <v>136</v>
      </c>
      <c r="C195" s="1">
        <v>42954</v>
      </c>
      <c r="D195" s="21" t="s">
        <v>137</v>
      </c>
      <c r="E195" s="36">
        <v>101849</v>
      </c>
      <c r="F195" s="41" t="s">
        <v>10</v>
      </c>
      <c r="G195" s="36">
        <v>45943214</v>
      </c>
      <c r="I195" s="2" t="s">
        <v>8</v>
      </c>
      <c r="J195" s="15">
        <f t="shared" ref="J195:J246" si="24">ROW()-1</f>
        <v>194</v>
      </c>
      <c r="K195" s="12" t="str">
        <f>IF(AND($A195&lt;&gt;"",$C195&lt;&gt;""),CONCATENATE("[size=85][b]",IF(LEN(A195)&lt;3,CONCATENATE("[color=",Definicoes_Instrucoes!$B$5,"]",MID("000",1,3-LEN(A195)),"[/color]"),""),"[color=",Definicoes_Instrucoes!$B$1,"]",A195,"[/color]",IF(A195=1,CONCATENATE(" parceiro","[color=",Definicoes_Instrucoes!$B$5,"]","s","[/color]")," parceiros")," de hit, nota nº ",IF(LEN(C195)&lt;6,CONCATENATE("[color=",Definicoes_Instrucoes!$B$5,"]",MID("000000",1,6-LEN(C195)),"[/color]"),""),"[color=",Definicoes_Instrucoes!$B$2,"]",C195,"[/color]","[/b]"),"")</f>
        <v>[size=85][b][color=#E1EBF2]0[/color][color=red]52[/color] parceiros de hit, nota nº [color=#E1EBF2]0[/color][color=black]42954[/color][/b]</v>
      </c>
      <c r="L195" s="12" t="str">
        <f t="shared" si="18"/>
        <v xml:space="preserve"> - </v>
      </c>
      <c r="M195" s="23" t="str">
        <f>IF($B195&lt;&gt;"",CONCATENATE(" [b]","[color=",Definicoes_Instrucoes!$B$3,"]",$B195,"[/color]","[/b]"),"")</f>
        <v xml:space="preserve"> [b][color=#005188]2008-05-02[/color][/b]</v>
      </c>
      <c r="N195" s="12" t="str">
        <f t="shared" si="19"/>
        <v xml:space="preserve"> - :flag-pt:</v>
      </c>
      <c r="O195" s="12" t="str">
        <f t="shared" si="20"/>
        <v xml:space="preserve"> [url=https://pt.eurobilltracker.com/notes/?id=45943214][color=black][b]sevenseas[/b][/color][/url]</v>
      </c>
      <c r="P195" s="15" t="str">
        <f>IF($H195&lt;&gt;"",CONCATENATE(" – [color=",Definicoes_Instrucoes!$B$4,"]",$H195,"[/color]"),"")</f>
        <v/>
      </c>
      <c r="Q195" s="15" t="str">
        <f t="shared" si="21"/>
        <v>[/size]</v>
      </c>
      <c r="R195" s="20" t="str">
        <f t="shared" si="23"/>
        <v>[size=85][b][color=#E1EBF2]0[/color][color=red]52[/color] parceiros de hit, nota nº [color=#E1EBF2]0[/color][color=black]42954[/color][/b] -  [b][color=#005188]2008-05-02[/color][/b] - :flag-pt: [url=https://pt.eurobilltracker.com/notes/?id=45943214][color=black][b]sevenseas[/b][/color][/url][/size]</v>
      </c>
    </row>
    <row r="196" spans="1:18" x14ac:dyDescent="0.15">
      <c r="A196" s="36">
        <v>51</v>
      </c>
      <c r="B196" s="25" t="s">
        <v>134</v>
      </c>
      <c r="C196" s="1">
        <v>41479</v>
      </c>
      <c r="D196" s="21" t="s">
        <v>135</v>
      </c>
      <c r="E196" s="36">
        <v>68558</v>
      </c>
      <c r="F196" s="41" t="s">
        <v>10</v>
      </c>
      <c r="G196" s="36">
        <v>45028459</v>
      </c>
      <c r="I196" s="2" t="s">
        <v>8</v>
      </c>
      <c r="J196" s="15">
        <f t="shared" si="24"/>
        <v>195</v>
      </c>
      <c r="K196" s="12" t="str">
        <f>IF(AND($A196&lt;&gt;"",$C196&lt;&gt;""),CONCATENATE("[size=85][b]",IF(LEN(A196)&lt;3,CONCATENATE("[color=",Definicoes_Instrucoes!$B$5,"]",MID("000",1,3-LEN(A196)),"[/color]"),""),"[color=",Definicoes_Instrucoes!$B$1,"]",A196,"[/color]",IF(A196=1,CONCATENATE(" parceiro","[color=",Definicoes_Instrucoes!$B$5,"]","s","[/color]")," parceiros")," de hit, nota nº ",IF(LEN(C196)&lt;6,CONCATENATE("[color=",Definicoes_Instrucoes!$B$5,"]",MID("000000",1,6-LEN(C196)),"[/color]"),""),"[color=",Definicoes_Instrucoes!$B$2,"]",C196,"[/color]","[/b]"),"")</f>
        <v>[size=85][b][color=#E1EBF2]0[/color][color=red]51[/color] parceiros de hit, nota nº [color=#E1EBF2]0[/color][color=black]41479[/color][/b]</v>
      </c>
      <c r="L196" s="12" t="str">
        <f t="shared" si="18"/>
        <v xml:space="preserve"> - </v>
      </c>
      <c r="M196" s="23" t="str">
        <f>IF($B196&lt;&gt;"",CONCATENATE(" [b]","[color=",Definicoes_Instrucoes!$B$3,"]",$B196,"[/color]","[/b]"),"")</f>
        <v xml:space="preserve"> [b][color=#005188]2008-05-01[/color][/b]</v>
      </c>
      <c r="N196" s="12" t="str">
        <f t="shared" si="19"/>
        <v xml:space="preserve"> - :flag-pt:</v>
      </c>
      <c r="O196" s="12" t="str">
        <f t="shared" si="20"/>
        <v xml:space="preserve"> [url=https://pt.eurobilltracker.com/notes/?id=45028459][color=black][b]Santos Bento[/b][/color][/url]</v>
      </c>
      <c r="P196" s="15" t="str">
        <f>IF($H196&lt;&gt;"",CONCATENATE(" – [color=",Definicoes_Instrucoes!$B$4,"]",$H196,"[/color]"),"")</f>
        <v/>
      </c>
      <c r="Q196" s="15" t="str">
        <f t="shared" si="21"/>
        <v>[/size]</v>
      </c>
      <c r="R196" s="20" t="str">
        <f t="shared" si="23"/>
        <v>[size=85][b][color=#E1EBF2]0[/color][color=red]51[/color] parceiros de hit, nota nº [color=#E1EBF2]0[/color][color=black]41479[/color][/b] -  [b][color=#005188]2008-05-01[/color][/b] - :flag-pt: [url=https://pt.eurobilltracker.com/notes/?id=45028459][color=black][b]Santos Bento[/b][/color][/url][/size]</v>
      </c>
    </row>
    <row r="197" spans="1:18" x14ac:dyDescent="0.15">
      <c r="A197" s="36">
        <v>50</v>
      </c>
      <c r="B197" s="25" t="s">
        <v>131</v>
      </c>
      <c r="C197" s="1">
        <v>41800</v>
      </c>
      <c r="D197" s="21" t="s">
        <v>132</v>
      </c>
      <c r="E197" s="36">
        <v>17601</v>
      </c>
      <c r="F197" s="42" t="s">
        <v>133</v>
      </c>
      <c r="G197" s="36">
        <v>45082778</v>
      </c>
      <c r="I197" s="2" t="s">
        <v>8</v>
      </c>
      <c r="J197" s="15">
        <f t="shared" si="24"/>
        <v>196</v>
      </c>
      <c r="K197" s="12" t="str">
        <f>IF(AND($A197&lt;&gt;"",$C197&lt;&gt;""),CONCATENATE("[size=85][b]",IF(LEN(A197)&lt;3,CONCATENATE("[color=",Definicoes_Instrucoes!$B$5,"]",MID("000",1,3-LEN(A197)),"[/color]"),""),"[color=",Definicoes_Instrucoes!$B$1,"]",A197,"[/color]",IF(A197=1,CONCATENATE(" parceiro","[color=",Definicoes_Instrucoes!$B$5,"]","s","[/color]")," parceiros")," de hit, nota nº ",IF(LEN(C197)&lt;6,CONCATENATE("[color=",Definicoes_Instrucoes!$B$5,"]",MID("000000",1,6-LEN(C197)),"[/color]"),""),"[color=",Definicoes_Instrucoes!$B$2,"]",C197,"[/color]","[/b]"),"")</f>
        <v>[size=85][b][color=#E1EBF2]0[/color][color=red]50[/color] parceiros de hit, nota nº [color=#E1EBF2]0[/color][color=black]41800[/color][/b]</v>
      </c>
      <c r="L197" s="12" t="str">
        <f t="shared" si="18"/>
        <v xml:space="preserve"> - </v>
      </c>
      <c r="M197" s="23" t="str">
        <f>IF($B197&lt;&gt;"",CONCATENATE(" [b]","[color=",Definicoes_Instrucoes!$B$3,"]",$B197,"[/color]","[/b]"),"")</f>
        <v xml:space="preserve"> [b][color=#005188]2008-04-12[/color][/b]</v>
      </c>
      <c r="N197" s="12" t="str">
        <f t="shared" si="19"/>
        <v xml:space="preserve"> - :flag-fr:</v>
      </c>
      <c r="O197" s="12" t="str">
        <f t="shared" si="20"/>
        <v xml:space="preserve"> [url=https://pt.eurobilltracker.com/notes/?id=45082778][color=black][b]KARR &amp; KARRinette[/b][/color][/url]</v>
      </c>
      <c r="P197" s="15" t="str">
        <f>IF($H197&lt;&gt;"",CONCATENATE(" – [color=",Definicoes_Instrucoes!$B$4,"]",$H197,"[/color]"),"")</f>
        <v/>
      </c>
      <c r="Q197" s="15" t="str">
        <f t="shared" si="21"/>
        <v>[/size]</v>
      </c>
      <c r="R197" s="20" t="str">
        <f t="shared" si="23"/>
        <v>[size=85][b][color=#E1EBF2]0[/color][color=red]50[/color] parceiros de hit, nota nº [color=#E1EBF2]0[/color][color=black]41800[/color][/b] -  [b][color=#005188]2008-04-12[/color][/b] - :flag-fr: [url=https://pt.eurobilltracker.com/notes/?id=45082778][color=black][b]KARR &amp; KARRinette[/b][/color][/url][/size]</v>
      </c>
    </row>
    <row r="198" spans="1:18" x14ac:dyDescent="0.15">
      <c r="A198" s="36">
        <v>49</v>
      </c>
      <c r="B198" s="25" t="s">
        <v>129</v>
      </c>
      <c r="C198" s="1">
        <v>12821</v>
      </c>
      <c r="D198" s="21" t="s">
        <v>130</v>
      </c>
      <c r="E198" s="36">
        <v>70116</v>
      </c>
      <c r="F198" s="41" t="s">
        <v>10</v>
      </c>
      <c r="G198" s="36">
        <v>25849681</v>
      </c>
      <c r="I198" s="2" t="s">
        <v>8</v>
      </c>
      <c r="J198" s="15">
        <f t="shared" si="24"/>
        <v>197</v>
      </c>
      <c r="K198" s="12" t="str">
        <f>IF(AND($A198&lt;&gt;"",$C198&lt;&gt;""),CONCATENATE("[size=85][b]",IF(LEN(A198)&lt;3,CONCATENATE("[color=",Definicoes_Instrucoes!$B$5,"]",MID("000",1,3-LEN(A198)),"[/color]"),""),"[color=",Definicoes_Instrucoes!$B$1,"]",A198,"[/color]",IF(A198=1,CONCATENATE(" parceiro","[color=",Definicoes_Instrucoes!$B$5,"]","s","[/color]")," parceiros")," de hit, nota nº ",IF(LEN(C198)&lt;6,CONCATENATE("[color=",Definicoes_Instrucoes!$B$5,"]",MID("000000",1,6-LEN(C198)),"[/color]"),""),"[color=",Definicoes_Instrucoes!$B$2,"]",C198,"[/color]","[/b]"),"")</f>
        <v>[size=85][b][color=#E1EBF2]0[/color][color=red]49[/color] parceiros de hit, nota nº [color=#E1EBF2]0[/color][color=black]12821[/color][/b]</v>
      </c>
      <c r="L198" s="12" t="str">
        <f t="shared" si="18"/>
        <v xml:space="preserve"> - </v>
      </c>
      <c r="M198" s="23" t="str">
        <f>IF($B198&lt;&gt;"",CONCATENATE(" [b]","[color=",Definicoes_Instrucoes!$B$3,"]",$B198,"[/color]","[/b]"),"")</f>
        <v xml:space="preserve"> [b][color=#005188]2008-03-28[/color][/b]</v>
      </c>
      <c r="N198" s="12" t="str">
        <f t="shared" si="19"/>
        <v xml:space="preserve"> - :flag-pt:</v>
      </c>
      <c r="O198" s="12" t="str">
        <f t="shared" si="20"/>
        <v xml:space="preserve"> [url=https://pt.eurobilltracker.com/notes/?id=25849681][color=black][b]artmao[/b][/color][/url]</v>
      </c>
      <c r="P198" s="15" t="str">
        <f>IF($H198&lt;&gt;"",CONCATENATE(" – [color=",Definicoes_Instrucoes!$B$4,"]",$H198,"[/color]"),"")</f>
        <v/>
      </c>
      <c r="Q198" s="15" t="str">
        <f t="shared" si="21"/>
        <v>[/size]</v>
      </c>
      <c r="R198" s="20" t="str">
        <f t="shared" si="23"/>
        <v>[size=85][b][color=#E1EBF2]0[/color][color=red]49[/color] parceiros de hit, nota nº [color=#E1EBF2]0[/color][color=black]12821[/color][/b] -  [b][color=#005188]2008-03-28[/color][/b] - :flag-pt: [url=https://pt.eurobilltracker.com/notes/?id=25849681][color=black][b]artmao[/b][/color][/url][/size]</v>
      </c>
    </row>
    <row r="199" spans="1:18" x14ac:dyDescent="0.15">
      <c r="A199" s="36">
        <v>48</v>
      </c>
      <c r="B199" s="25" t="s">
        <v>127</v>
      </c>
      <c r="C199" s="1">
        <v>34324</v>
      </c>
      <c r="D199" s="21" t="s">
        <v>128</v>
      </c>
      <c r="E199" s="36">
        <v>71617</v>
      </c>
      <c r="F199" s="42" t="s">
        <v>26</v>
      </c>
      <c r="G199" s="36">
        <v>37778037</v>
      </c>
      <c r="I199" s="2" t="s">
        <v>8</v>
      </c>
      <c r="J199" s="15">
        <f t="shared" si="24"/>
        <v>198</v>
      </c>
      <c r="K199" s="12" t="str">
        <f>IF(AND($A199&lt;&gt;"",$C199&lt;&gt;""),CONCATENATE("[size=85][b]",IF(LEN(A199)&lt;3,CONCATENATE("[color=",Definicoes_Instrucoes!$B$5,"]",MID("000",1,3-LEN(A199)),"[/color]"),""),"[color=",Definicoes_Instrucoes!$B$1,"]",A199,"[/color]",IF(A199=1,CONCATENATE(" parceiro","[color=",Definicoes_Instrucoes!$B$5,"]","s","[/color]")," parceiros")," de hit, nota nº ",IF(LEN(C199)&lt;6,CONCATENATE("[color=",Definicoes_Instrucoes!$B$5,"]",MID("000000",1,6-LEN(C199)),"[/color]"),""),"[color=",Definicoes_Instrucoes!$B$2,"]",C199,"[/color]","[/b]"),"")</f>
        <v>[size=85][b][color=#E1EBF2]0[/color][color=red]48[/color] parceiros de hit, nota nº [color=#E1EBF2]0[/color][color=black]34324[/color][/b]</v>
      </c>
      <c r="L199" s="12" t="str">
        <f t="shared" si="18"/>
        <v xml:space="preserve"> - </v>
      </c>
      <c r="M199" s="23" t="str">
        <f>IF($B199&lt;&gt;"",CONCATENATE(" [b]","[color=",Definicoes_Instrucoes!$B$3,"]",$B199,"[/color]","[/b]"),"")</f>
        <v xml:space="preserve"> [b][color=#005188]2008-02-19[/color][/b]</v>
      </c>
      <c r="N199" s="12" t="str">
        <f t="shared" si="19"/>
        <v xml:space="preserve"> - :flag-es:</v>
      </c>
      <c r="O199" s="12" t="str">
        <f t="shared" si="20"/>
        <v xml:space="preserve"> [url=https://pt.eurobilltracker.com/notes/?id=37778037][color=black][b]eliecer[/b][/color][/url]</v>
      </c>
      <c r="P199" s="15" t="str">
        <f>IF($H199&lt;&gt;"",CONCATENATE(" – [color=",Definicoes_Instrucoes!$B$4,"]",$H199,"[/color]"),"")</f>
        <v/>
      </c>
      <c r="Q199" s="15" t="str">
        <f t="shared" si="21"/>
        <v>[/size]</v>
      </c>
      <c r="R199" s="20" t="str">
        <f t="shared" si="23"/>
        <v>[size=85][b][color=#E1EBF2]0[/color][color=red]48[/color] parceiros de hit, nota nº [color=#E1EBF2]0[/color][color=black]34324[/color][/b] -  [b][color=#005188]2008-02-19[/color][/b] - :flag-es: [url=https://pt.eurobilltracker.com/notes/?id=37778037][color=black][b]eliecer[/b][/color][/url][/size]</v>
      </c>
    </row>
    <row r="200" spans="1:18" x14ac:dyDescent="0.15">
      <c r="A200" s="36">
        <v>47</v>
      </c>
      <c r="B200" s="25" t="s">
        <v>125</v>
      </c>
      <c r="C200" s="1">
        <v>27299</v>
      </c>
      <c r="D200" s="21" t="s">
        <v>126</v>
      </c>
      <c r="E200" s="1">
        <v>109794</v>
      </c>
      <c r="F200" s="42" t="s">
        <v>47</v>
      </c>
      <c r="G200" s="36">
        <v>33397345</v>
      </c>
      <c r="H200" s="18"/>
      <c r="I200" s="2" t="s">
        <v>8</v>
      </c>
      <c r="J200" s="15">
        <f t="shared" si="24"/>
        <v>199</v>
      </c>
      <c r="K200" s="12" t="str">
        <f>IF(AND($A200&lt;&gt;"",$C200&lt;&gt;""),CONCATENATE("[size=85][b]",IF(LEN(A200)&lt;3,CONCATENATE("[color=",Definicoes_Instrucoes!$B$5,"]",MID("000",1,3-LEN(A200)),"[/color]"),""),"[color=",Definicoes_Instrucoes!$B$1,"]",A200,"[/color]",IF(A200=1,CONCATENATE(" parceiro","[color=",Definicoes_Instrucoes!$B$5,"]","s","[/color]")," parceiros")," de hit, nota nº ",IF(LEN(C200)&lt;6,CONCATENATE("[color=",Definicoes_Instrucoes!$B$5,"]",MID("000000",1,6-LEN(C200)),"[/color]"),""),"[color=",Definicoes_Instrucoes!$B$2,"]",C200,"[/color]","[/b]"),"")</f>
        <v>[size=85][b][color=#E1EBF2]0[/color][color=red]47[/color] parceiros de hit, nota nº [color=#E1EBF2]0[/color][color=black]27299[/color][/b]</v>
      </c>
      <c r="L200" s="12" t="str">
        <f t="shared" si="18"/>
        <v xml:space="preserve"> - </v>
      </c>
      <c r="M200" s="23" t="str">
        <f>IF($B200&lt;&gt;"",CONCATENATE(" [b]","[color=",Definicoes_Instrucoes!$B$3,"]",$B200,"[/color]","[/b]"),"")</f>
        <v xml:space="preserve"> [b][color=#005188]2008-02-15[/color][/b]</v>
      </c>
      <c r="N200" s="12" t="str">
        <f t="shared" si="19"/>
        <v xml:space="preserve"> - :flag-de:</v>
      </c>
      <c r="O200" s="12" t="str">
        <f t="shared" si="20"/>
        <v xml:space="preserve"> [url=https://pt.eurobilltracker.com/notes/?id=33397345][color=black][b]10d[/b][/color][/url]</v>
      </c>
      <c r="P200" s="15" t="str">
        <f>IF($H200&lt;&gt;"",CONCATENATE(" – [color=",Definicoes_Instrucoes!$B$4,"]",$H200,"[/color]"),"")</f>
        <v/>
      </c>
      <c r="Q200" s="15" t="str">
        <f t="shared" si="21"/>
        <v>[/size]</v>
      </c>
      <c r="R200" s="20" t="str">
        <f t="shared" si="23"/>
        <v>[size=85][b][color=#E1EBF2]0[/color][color=red]47[/color] parceiros de hit, nota nº [color=#E1EBF2]0[/color][color=black]27299[/color][/b] -  [b][color=#005188]2008-02-15[/color][/b] - :flag-de: [url=https://pt.eurobilltracker.com/notes/?id=33397345][color=black][b]10d[/b][/color][/url][/size]</v>
      </c>
    </row>
    <row r="201" spans="1:18" x14ac:dyDescent="0.15">
      <c r="A201" s="36">
        <v>46</v>
      </c>
      <c r="B201" s="25" t="s">
        <v>123</v>
      </c>
      <c r="C201" s="1">
        <v>34118</v>
      </c>
      <c r="D201" s="21" t="s">
        <v>124</v>
      </c>
      <c r="E201" s="36">
        <v>118609</v>
      </c>
      <c r="F201" s="41" t="s">
        <v>10</v>
      </c>
      <c r="G201" s="36">
        <v>37591601</v>
      </c>
      <c r="I201" s="2" t="s">
        <v>8</v>
      </c>
      <c r="J201" s="15">
        <f t="shared" si="24"/>
        <v>200</v>
      </c>
      <c r="K201" s="12" t="str">
        <f>IF(AND($A201&lt;&gt;"",$C201&lt;&gt;""),CONCATENATE("[size=85][b]",IF(LEN(A201)&lt;3,CONCATENATE("[color=",Definicoes_Instrucoes!$B$5,"]",MID("000",1,3-LEN(A201)),"[/color]"),""),"[color=",Definicoes_Instrucoes!$B$1,"]",A201,"[/color]",IF(A201=1,CONCATENATE(" parceiro","[color=",Definicoes_Instrucoes!$B$5,"]","s","[/color]")," parceiros")," de hit, nota nº ",IF(LEN(C201)&lt;6,CONCATENATE("[color=",Definicoes_Instrucoes!$B$5,"]",MID("000000",1,6-LEN(C201)),"[/color]"),""),"[color=",Definicoes_Instrucoes!$B$2,"]",C201,"[/color]","[/b]"),"")</f>
        <v>[size=85][b][color=#E1EBF2]0[/color][color=red]46[/color] parceiros de hit, nota nº [color=#E1EBF2]0[/color][color=black]34118[/color][/b]</v>
      </c>
      <c r="L201" s="12" t="str">
        <f t="shared" si="18"/>
        <v xml:space="preserve"> - </v>
      </c>
      <c r="M201" s="23" t="str">
        <f>IF($B201&lt;&gt;"",CONCATENATE(" [b]","[color=",Definicoes_Instrucoes!$B$3,"]",$B201,"[/color]","[/b]"),"")</f>
        <v xml:space="preserve"> [b][color=#005188]2008-01-30[/color][/b]</v>
      </c>
      <c r="N201" s="12" t="str">
        <f t="shared" si="19"/>
        <v xml:space="preserve"> - :flag-pt:</v>
      </c>
      <c r="O201" s="12" t="str">
        <f t="shared" si="20"/>
        <v xml:space="preserve"> [url=https://pt.eurobilltracker.com/notes/?id=37591601][color=black][b]jomileal[/b][/color][/url]</v>
      </c>
      <c r="P201" s="15" t="str">
        <f>IF($H201&lt;&gt;"",CONCATENATE(" – [color=",Definicoes_Instrucoes!$B$4,"]",$H201,"[/color]"),"")</f>
        <v/>
      </c>
      <c r="Q201" s="15" t="str">
        <f t="shared" si="21"/>
        <v>[/size]</v>
      </c>
      <c r="R201" s="20" t="str">
        <f t="shared" si="23"/>
        <v>[size=85][b][color=#E1EBF2]0[/color][color=red]46[/color] parceiros de hit, nota nº [color=#E1EBF2]0[/color][color=black]34118[/color][/b] -  [b][color=#005188]2008-01-30[/color][/b] - :flag-pt: [url=https://pt.eurobilltracker.com/notes/?id=37591601][color=black][b]jomileal[/b][/color][/url][/size]</v>
      </c>
    </row>
    <row r="202" spans="1:18" x14ac:dyDescent="0.15">
      <c r="A202" s="36">
        <v>45</v>
      </c>
      <c r="B202" s="25" t="s">
        <v>121</v>
      </c>
      <c r="C202" s="1">
        <v>33681</v>
      </c>
      <c r="D202" s="21" t="s">
        <v>122</v>
      </c>
      <c r="E202" s="36">
        <v>71448</v>
      </c>
      <c r="F202" s="41" t="s">
        <v>10</v>
      </c>
      <c r="G202" s="36">
        <v>37504597</v>
      </c>
      <c r="I202" s="2" t="s">
        <v>8</v>
      </c>
      <c r="J202" s="15">
        <f t="shared" si="24"/>
        <v>201</v>
      </c>
      <c r="K202" s="12" t="str">
        <f>IF(AND($A202&lt;&gt;"",$C202&lt;&gt;""),CONCATENATE("[size=85][b]",IF(LEN(A202)&lt;3,CONCATENATE("[color=",Definicoes_Instrucoes!$B$5,"]",MID("000",1,3-LEN(A202)),"[/color]"),""),"[color=",Definicoes_Instrucoes!$B$1,"]",A202,"[/color]",IF(A202=1,CONCATENATE(" parceiro","[color=",Definicoes_Instrucoes!$B$5,"]","s","[/color]")," parceiros")," de hit, nota nº ",IF(LEN(C202)&lt;6,CONCATENATE("[color=",Definicoes_Instrucoes!$B$5,"]",MID("000000",1,6-LEN(C202)),"[/color]"),""),"[color=",Definicoes_Instrucoes!$B$2,"]",C202,"[/color]","[/b]"),"")</f>
        <v>[size=85][b][color=#E1EBF2]0[/color][color=red]45[/color] parceiros de hit, nota nº [color=#E1EBF2]0[/color][color=black]33681[/color][/b]</v>
      </c>
      <c r="L202" s="12" t="str">
        <f t="shared" si="18"/>
        <v xml:space="preserve"> - </v>
      </c>
      <c r="M202" s="23" t="str">
        <f>IF($B202&lt;&gt;"",CONCATENATE(" [b]","[color=",Definicoes_Instrucoes!$B$3,"]",$B202,"[/color]","[/b]"),"")</f>
        <v xml:space="preserve"> [b][color=#005188]2008-01-08[/color][/b]</v>
      </c>
      <c r="N202" s="12" t="str">
        <f t="shared" si="19"/>
        <v xml:space="preserve"> - :flag-pt:</v>
      </c>
      <c r="O202" s="12" t="str">
        <f t="shared" si="20"/>
        <v xml:space="preserve"> [url=https://pt.eurobilltracker.com/notes/?id=37504597][color=black][b]Beeto[/b][/color][/url]</v>
      </c>
      <c r="P202" s="15" t="str">
        <f>IF($H202&lt;&gt;"",CONCATENATE(" – [color=",Definicoes_Instrucoes!$B$4,"]",$H202,"[/color]"),"")</f>
        <v/>
      </c>
      <c r="Q202" s="15" t="str">
        <f t="shared" si="21"/>
        <v>[/size]</v>
      </c>
      <c r="R202" s="20" t="str">
        <f t="shared" si="23"/>
        <v>[size=85][b][color=#E1EBF2]0[/color][color=red]45[/color] parceiros de hit, nota nº [color=#E1EBF2]0[/color][color=black]33681[/color][/b] -  [b][color=#005188]2008-01-08[/color][/b] - :flag-pt: [url=https://pt.eurobilltracker.com/notes/?id=37504597][color=black][b]Beeto[/b][/color][/url][/size]</v>
      </c>
    </row>
    <row r="203" spans="1:18" x14ac:dyDescent="0.15">
      <c r="A203" s="39">
        <v>44</v>
      </c>
      <c r="B203" s="25" t="s">
        <v>119</v>
      </c>
      <c r="C203" s="1">
        <v>22236</v>
      </c>
      <c r="D203" s="34" t="s">
        <v>120</v>
      </c>
      <c r="E203" s="36">
        <v>113114</v>
      </c>
      <c r="F203" s="41" t="s">
        <v>10</v>
      </c>
      <c r="G203" s="36">
        <v>31053375</v>
      </c>
      <c r="I203" s="2" t="s">
        <v>8</v>
      </c>
      <c r="J203" s="15">
        <f t="shared" si="24"/>
        <v>202</v>
      </c>
      <c r="K203" s="12" t="str">
        <f>IF(AND($A203&lt;&gt;"",$C203&lt;&gt;""),CONCATENATE("[size=85][b]",IF(LEN(A203)&lt;3,CONCATENATE("[color=",Definicoes_Instrucoes!$B$5,"]",MID("000",1,3-LEN(A203)),"[/color]"),""),"[color=",Definicoes_Instrucoes!$B$1,"]",A203,"[/color]",IF(A203=1,CONCATENATE(" parceiro","[color=",Definicoes_Instrucoes!$B$5,"]","s","[/color]")," parceiros")," de hit, nota nº ",IF(LEN(C203)&lt;6,CONCATENATE("[color=",Definicoes_Instrucoes!$B$5,"]",MID("000000",1,6-LEN(C203)),"[/color]"),""),"[color=",Definicoes_Instrucoes!$B$2,"]",C203,"[/color]","[/b]"),"")</f>
        <v>[size=85][b][color=#E1EBF2]0[/color][color=red]44[/color] parceiros de hit, nota nº [color=#E1EBF2]0[/color][color=black]22236[/color][/b]</v>
      </c>
      <c r="L203" s="12" t="str">
        <f t="shared" si="18"/>
        <v xml:space="preserve"> - </v>
      </c>
      <c r="M203" s="23" t="str">
        <f>IF($B203&lt;&gt;"",CONCATENATE(" [b]","[color=",Definicoes_Instrucoes!$B$3,"]",$B203,"[/color]","[/b]"),"")</f>
        <v xml:space="preserve"> [b][color=#005188]2008-01-07[/color][/b]</v>
      </c>
      <c r="N203" s="12" t="str">
        <f t="shared" si="19"/>
        <v xml:space="preserve"> - :flag-pt:</v>
      </c>
      <c r="O203" s="12" t="str">
        <f t="shared" si="20"/>
        <v xml:space="preserve"> [url=https://pt.eurobilltracker.com/notes/?id=31053375][color=black][b]PAULO/ALGARVE-FELIZ NATAL 2007[/b][/color][/url]</v>
      </c>
      <c r="P203" s="15" t="str">
        <f>IF($H203&lt;&gt;"",CONCATENATE(" – [color=",Definicoes_Instrucoes!$B$4,"]",$H203,"[/color]"),"")</f>
        <v/>
      </c>
      <c r="Q203" s="15" t="str">
        <f t="shared" si="21"/>
        <v>[/size]</v>
      </c>
      <c r="R203" s="20" t="str">
        <f t="shared" si="23"/>
        <v>[size=85][b][color=#E1EBF2]0[/color][color=red]44[/color] parceiros de hit, nota nº [color=#E1EBF2]0[/color][color=black]22236[/color][/b] -  [b][color=#005188]2008-01-07[/color][/b] - :flag-pt: [url=https://pt.eurobilltracker.com/notes/?id=31053375][color=black][b]PAULO/ALGARVE-FELIZ NATAL 2007[/b][/color][/url][/size]</v>
      </c>
    </row>
    <row r="204" spans="1:18" x14ac:dyDescent="0.15">
      <c r="A204" s="36">
        <v>43</v>
      </c>
      <c r="B204" s="25" t="s">
        <v>117</v>
      </c>
      <c r="C204" s="1">
        <v>12799</v>
      </c>
      <c r="D204" s="21" t="s">
        <v>118</v>
      </c>
      <c r="E204" s="36">
        <v>73148</v>
      </c>
      <c r="F204" s="41" t="s">
        <v>10</v>
      </c>
      <c r="G204" s="36">
        <v>25794420</v>
      </c>
      <c r="I204" s="2" t="s">
        <v>8</v>
      </c>
      <c r="J204" s="15">
        <f t="shared" si="24"/>
        <v>203</v>
      </c>
      <c r="K204" s="12" t="str">
        <f>IF(AND($A204&lt;&gt;"",$C204&lt;&gt;""),CONCATENATE("[size=85][b]",IF(LEN(A204)&lt;3,CONCATENATE("[color=",Definicoes_Instrucoes!$B$5,"]",MID("000",1,3-LEN(A204)),"[/color]"),""),"[color=",Definicoes_Instrucoes!$B$1,"]",A204,"[/color]",IF(A204=1,CONCATENATE(" parceiro","[color=",Definicoes_Instrucoes!$B$5,"]","s","[/color]")," parceiros")," de hit, nota nº ",IF(LEN(C204)&lt;6,CONCATENATE("[color=",Definicoes_Instrucoes!$B$5,"]",MID("000000",1,6-LEN(C204)),"[/color]"),""),"[color=",Definicoes_Instrucoes!$B$2,"]",C204,"[/color]","[/b]"),"")</f>
        <v>[size=85][b][color=#E1EBF2]0[/color][color=red]43[/color] parceiros de hit, nota nº [color=#E1EBF2]0[/color][color=black]12799[/color][/b]</v>
      </c>
      <c r="L204" s="12" t="str">
        <f t="shared" si="18"/>
        <v xml:space="preserve"> - </v>
      </c>
      <c r="M204" s="23" t="str">
        <f>IF($B204&lt;&gt;"",CONCATENATE(" [b]","[color=",Definicoes_Instrucoes!$B$3,"]",$B204,"[/color]","[/b]"),"")</f>
        <v xml:space="preserve"> [b][color=#005188]2007-12-25[/color][/b]</v>
      </c>
      <c r="N204" s="12" t="str">
        <f t="shared" si="19"/>
        <v xml:space="preserve"> - :flag-pt:</v>
      </c>
      <c r="O204" s="12" t="str">
        <f t="shared" si="20"/>
        <v xml:space="preserve"> [url=https://pt.eurobilltracker.com/notes/?id=25794420][color=black][b]Atrus[/b][/color][/url]</v>
      </c>
      <c r="P204" s="15" t="str">
        <f>IF($H204&lt;&gt;"",CONCATENATE(" – [color=",Definicoes_Instrucoes!$B$4,"]",$H204,"[/color]"),"")</f>
        <v/>
      </c>
      <c r="Q204" s="15" t="str">
        <f t="shared" si="21"/>
        <v>[/size]</v>
      </c>
      <c r="R204" s="20" t="str">
        <f t="shared" si="23"/>
        <v>[size=85][b][color=#E1EBF2]0[/color][color=red]43[/color] parceiros de hit, nota nº [color=#E1EBF2]0[/color][color=black]12799[/color][/b] -  [b][color=#005188]2007-12-25[/color][/b] - :flag-pt: [url=https://pt.eurobilltracker.com/notes/?id=25794420][color=black][b]Atrus[/b][/color][/url][/size]</v>
      </c>
    </row>
    <row r="205" spans="1:18" x14ac:dyDescent="0.15">
      <c r="A205" s="36">
        <v>42</v>
      </c>
      <c r="B205" s="25" t="s">
        <v>115</v>
      </c>
      <c r="C205" s="1">
        <v>35625</v>
      </c>
      <c r="D205" s="21" t="s">
        <v>116</v>
      </c>
      <c r="E205" s="36">
        <v>48876</v>
      </c>
      <c r="F205" s="41" t="s">
        <v>10</v>
      </c>
      <c r="G205" s="36">
        <v>38431365</v>
      </c>
      <c r="I205" s="2" t="s">
        <v>8</v>
      </c>
      <c r="J205" s="15">
        <f t="shared" si="24"/>
        <v>204</v>
      </c>
      <c r="K205" s="12" t="str">
        <f>IF(AND($A205&lt;&gt;"",$C205&lt;&gt;""),CONCATENATE("[size=85][b]",IF(LEN(A205)&lt;3,CONCATENATE("[color=",Definicoes_Instrucoes!$B$5,"]",MID("000",1,3-LEN(A205)),"[/color]"),""),"[color=",Definicoes_Instrucoes!$B$1,"]",A205,"[/color]",IF(A205=1,CONCATENATE(" parceiro","[color=",Definicoes_Instrucoes!$B$5,"]","s","[/color]")," parceiros")," de hit, nota nº ",IF(LEN(C205)&lt;6,CONCATENATE("[color=",Definicoes_Instrucoes!$B$5,"]",MID("000000",1,6-LEN(C205)),"[/color]"),""),"[color=",Definicoes_Instrucoes!$B$2,"]",C205,"[/color]","[/b]"),"")</f>
        <v>[size=85][b][color=#E1EBF2]0[/color][color=red]42[/color] parceiros de hit, nota nº [color=#E1EBF2]0[/color][color=black]35625[/color][/b]</v>
      </c>
      <c r="L205" s="12" t="str">
        <f t="shared" si="18"/>
        <v xml:space="preserve"> - </v>
      </c>
      <c r="M205" s="23" t="str">
        <f>IF($B205&lt;&gt;"",CONCATENATE(" [b]","[color=",Definicoes_Instrucoes!$B$3,"]",$B205,"[/color]","[/b]"),"")</f>
        <v xml:space="preserve"> [b][color=#005188]2007-11-17[/color][/b]</v>
      </c>
      <c r="N205" s="12" t="str">
        <f t="shared" si="19"/>
        <v xml:space="preserve"> - :flag-pt:</v>
      </c>
      <c r="O205" s="12" t="str">
        <f t="shared" si="20"/>
        <v xml:space="preserve"> [url=https://pt.eurobilltracker.com/notes/?id=38431365][color=black][b]abcxyz[/b][/color][/url]</v>
      </c>
      <c r="P205" s="15" t="str">
        <f>IF($H205&lt;&gt;"",CONCATENATE(" – [color=",Definicoes_Instrucoes!$B$4,"]",$H205,"[/color]"),"")</f>
        <v/>
      </c>
      <c r="Q205" s="15" t="str">
        <f t="shared" si="21"/>
        <v>[/size]</v>
      </c>
      <c r="R205" s="20" t="str">
        <f t="shared" si="23"/>
        <v>[size=85][b][color=#E1EBF2]0[/color][color=red]42[/color] parceiros de hit, nota nº [color=#E1EBF2]0[/color][color=black]35625[/color][/b] -  [b][color=#005188]2007-11-17[/color][/b] - :flag-pt: [url=https://pt.eurobilltracker.com/notes/?id=38431365][color=black][b]abcxyz[/b][/color][/url][/size]</v>
      </c>
    </row>
    <row r="206" spans="1:18" x14ac:dyDescent="0.15">
      <c r="A206" s="36">
        <v>41</v>
      </c>
      <c r="B206" s="25" t="s">
        <v>114</v>
      </c>
      <c r="C206" s="1">
        <v>35098</v>
      </c>
      <c r="D206" s="21" t="s">
        <v>18</v>
      </c>
      <c r="E206" s="36">
        <v>104332</v>
      </c>
      <c r="F206" s="41" t="s">
        <v>10</v>
      </c>
      <c r="G206" s="36">
        <v>38169439</v>
      </c>
      <c r="I206" s="2" t="s">
        <v>8</v>
      </c>
      <c r="J206" s="15">
        <f t="shared" si="24"/>
        <v>205</v>
      </c>
      <c r="K206" s="12" t="str">
        <f>IF(AND($A206&lt;&gt;"",$C206&lt;&gt;""),CONCATENATE("[size=85][b]",IF(LEN(A206)&lt;3,CONCATENATE("[color=",Definicoes_Instrucoes!$B$5,"]",MID("000",1,3-LEN(A206)),"[/color]"),""),"[color=",Definicoes_Instrucoes!$B$1,"]",A206,"[/color]",IF(A206=1,CONCATENATE(" parceiro","[color=",Definicoes_Instrucoes!$B$5,"]","s","[/color]")," parceiros")," de hit, nota nº ",IF(LEN(C206)&lt;6,CONCATENATE("[color=",Definicoes_Instrucoes!$B$5,"]",MID("000000",1,6-LEN(C206)),"[/color]"),""),"[color=",Definicoes_Instrucoes!$B$2,"]",C206,"[/color]","[/b]"),"")</f>
        <v>[size=85][b][color=#E1EBF2]0[/color][color=red]41[/color] parceiros de hit, nota nº [color=#E1EBF2]0[/color][color=black]35098[/color][/b]</v>
      </c>
      <c r="L206" s="12" t="str">
        <f t="shared" si="18"/>
        <v xml:space="preserve"> - </v>
      </c>
      <c r="M206" s="23" t="str">
        <f>IF($B206&lt;&gt;"",CONCATENATE(" [b]","[color=",Definicoes_Instrucoes!$B$3,"]",$B206,"[/color]","[/b]"),"")</f>
        <v xml:space="preserve"> [b][color=#005188]2007-11-11[/color][/b]</v>
      </c>
      <c r="N206" s="12" t="str">
        <f t="shared" si="19"/>
        <v xml:space="preserve"> - :flag-pt:</v>
      </c>
      <c r="O206" s="12" t="str">
        <f t="shared" si="20"/>
        <v xml:space="preserve"> [url=https://pt.eurobilltracker.com/notes/?id=38169439][color=black][b]suntzu[/b][/color][/url]</v>
      </c>
      <c r="P206" s="15" t="str">
        <f>IF($H206&lt;&gt;"",CONCATENATE(" – [color=",Definicoes_Instrucoes!$B$4,"]",$H206,"[/color]"),"")</f>
        <v/>
      </c>
      <c r="Q206" s="15" t="str">
        <f t="shared" si="21"/>
        <v>[/size]</v>
      </c>
      <c r="R206" s="20" t="str">
        <f t="shared" si="23"/>
        <v>[size=85][b][color=#E1EBF2]0[/color][color=red]41[/color] parceiros de hit, nota nº [color=#E1EBF2]0[/color][color=black]35098[/color][/b] -  [b][color=#005188]2007-11-11[/color][/b] - :flag-pt: [url=https://pt.eurobilltracker.com/notes/?id=38169439][color=black][b]suntzu[/b][/color][/url][/size]</v>
      </c>
    </row>
    <row r="207" spans="1:18" x14ac:dyDescent="0.15">
      <c r="A207" s="36">
        <v>40</v>
      </c>
      <c r="B207" s="25" t="s">
        <v>112</v>
      </c>
      <c r="C207" s="1">
        <v>32467</v>
      </c>
      <c r="D207" s="21" t="s">
        <v>113</v>
      </c>
      <c r="E207" s="36">
        <v>58937</v>
      </c>
      <c r="F207" s="41" t="s">
        <v>10</v>
      </c>
      <c r="G207" s="36">
        <v>36986976</v>
      </c>
      <c r="I207" s="2" t="s">
        <v>8</v>
      </c>
      <c r="J207" s="15">
        <f t="shared" si="24"/>
        <v>206</v>
      </c>
      <c r="K207" s="12" t="str">
        <f>IF(AND($A207&lt;&gt;"",$C207&lt;&gt;""),CONCATENATE("[size=85][b]",IF(LEN(A207)&lt;3,CONCATENATE("[color=",Definicoes_Instrucoes!$B$5,"]",MID("000",1,3-LEN(A207)),"[/color]"),""),"[color=",Definicoes_Instrucoes!$B$1,"]",A207,"[/color]",IF(A207=1,CONCATENATE(" parceiro","[color=",Definicoes_Instrucoes!$B$5,"]","s","[/color]")," parceiros")," de hit, nota nº ",IF(LEN(C207)&lt;6,CONCATENATE("[color=",Definicoes_Instrucoes!$B$5,"]",MID("000000",1,6-LEN(C207)),"[/color]"),""),"[color=",Definicoes_Instrucoes!$B$2,"]",C207,"[/color]","[/b]"),"")</f>
        <v>[size=85][b][color=#E1EBF2]0[/color][color=red]40[/color] parceiros de hit, nota nº [color=#E1EBF2]0[/color][color=black]32467[/color][/b]</v>
      </c>
      <c r="L207" s="12" t="str">
        <f t="shared" si="18"/>
        <v xml:space="preserve"> - </v>
      </c>
      <c r="M207" s="23" t="str">
        <f>IF($B207&lt;&gt;"",CONCATENATE(" [b]","[color=",Definicoes_Instrucoes!$B$3,"]",$B207,"[/color]","[/b]"),"")</f>
        <v xml:space="preserve"> [b][color=#005188]2007-11-04[/color][/b]</v>
      </c>
      <c r="N207" s="12" t="str">
        <f t="shared" si="19"/>
        <v xml:space="preserve"> - :flag-pt:</v>
      </c>
      <c r="O207" s="12" t="str">
        <f t="shared" si="20"/>
        <v xml:space="preserve"> [url=https://pt.eurobilltracker.com/notes/?id=36986976][color=black][b]AN1[/b][/color][/url]</v>
      </c>
      <c r="P207" s="15" t="str">
        <f>IF($H207&lt;&gt;"",CONCATENATE(" – [color=",Definicoes_Instrucoes!$B$4,"]",$H207,"[/color]"),"")</f>
        <v/>
      </c>
      <c r="Q207" s="15" t="str">
        <f t="shared" si="21"/>
        <v>[/size]</v>
      </c>
      <c r="R207" s="20" t="str">
        <f t="shared" si="23"/>
        <v>[size=85][b][color=#E1EBF2]0[/color][color=red]40[/color] parceiros de hit, nota nº [color=#E1EBF2]0[/color][color=black]32467[/color][/b] -  [b][color=#005188]2007-11-04[/color][/b] - :flag-pt: [url=https://pt.eurobilltracker.com/notes/?id=36986976][color=black][b]AN1[/b][/color][/url][/size]</v>
      </c>
    </row>
    <row r="208" spans="1:18" x14ac:dyDescent="0.15">
      <c r="A208" s="36">
        <v>39</v>
      </c>
      <c r="B208" s="25" t="s">
        <v>110</v>
      </c>
      <c r="C208" s="1">
        <v>12079</v>
      </c>
      <c r="D208" s="21" t="s">
        <v>111</v>
      </c>
      <c r="E208" s="36">
        <v>69848</v>
      </c>
      <c r="F208" s="41" t="s">
        <v>10</v>
      </c>
      <c r="G208" s="36">
        <v>25493174</v>
      </c>
      <c r="I208" s="2" t="s">
        <v>8</v>
      </c>
      <c r="J208" s="15">
        <f t="shared" si="24"/>
        <v>207</v>
      </c>
      <c r="K208" s="12" t="str">
        <f>IF(AND($A208&lt;&gt;"",$C208&lt;&gt;""),CONCATENATE("[size=85][b]",IF(LEN(A208)&lt;3,CONCATENATE("[color=",Definicoes_Instrucoes!$B$5,"]",MID("000",1,3-LEN(A208)),"[/color]"),""),"[color=",Definicoes_Instrucoes!$B$1,"]",A208,"[/color]",IF(A208=1,CONCATENATE(" parceiro","[color=",Definicoes_Instrucoes!$B$5,"]","s","[/color]")," parceiros")," de hit, nota nº ",IF(LEN(C208)&lt;6,CONCATENATE("[color=",Definicoes_Instrucoes!$B$5,"]",MID("000000",1,6-LEN(C208)),"[/color]"),""),"[color=",Definicoes_Instrucoes!$B$2,"]",C208,"[/color]","[/b]"),"")</f>
        <v>[size=85][b][color=#E1EBF2]0[/color][color=red]39[/color] parceiros de hit, nota nº [color=#E1EBF2]0[/color][color=black]12079[/color][/b]</v>
      </c>
      <c r="L208" s="12" t="str">
        <f t="shared" si="18"/>
        <v xml:space="preserve"> - </v>
      </c>
      <c r="M208" s="23" t="str">
        <f>IF($B208&lt;&gt;"",CONCATENATE(" [b]","[color=",Definicoes_Instrucoes!$B$3,"]",$B208,"[/color]","[/b]"),"")</f>
        <v xml:space="preserve"> [b][color=#005188]2007-10-29[/color][/b]</v>
      </c>
      <c r="N208" s="12" t="str">
        <f t="shared" si="19"/>
        <v xml:space="preserve"> - :flag-pt:</v>
      </c>
      <c r="O208" s="12" t="str">
        <f t="shared" si="20"/>
        <v xml:space="preserve"> [url=https://pt.eurobilltracker.com/notes/?id=25493174][color=black][b]Carlos Pereira[/b][/color][/url]</v>
      </c>
      <c r="P208" s="15" t="str">
        <f>IF($H208&lt;&gt;"",CONCATENATE(" – [color=",Definicoes_Instrucoes!$B$4,"]",$H208,"[/color]"),"")</f>
        <v/>
      </c>
      <c r="Q208" s="15" t="str">
        <f t="shared" si="21"/>
        <v>[/size]</v>
      </c>
      <c r="R208" s="20" t="str">
        <f t="shared" si="23"/>
        <v>[size=85][b][color=#E1EBF2]0[/color][color=red]39[/color] parceiros de hit, nota nº [color=#E1EBF2]0[/color][color=black]12079[/color][/b] -  [b][color=#005188]2007-10-29[/color][/b] - :flag-pt: [url=https://pt.eurobilltracker.com/notes/?id=25493174][color=black][b]Carlos Pereira[/b][/color][/url][/size]</v>
      </c>
    </row>
    <row r="209" spans="1:18" x14ac:dyDescent="0.15">
      <c r="A209" s="36">
        <v>38</v>
      </c>
      <c r="B209" s="25" t="s">
        <v>108</v>
      </c>
      <c r="C209" s="1">
        <v>33843</v>
      </c>
      <c r="D209" s="21" t="s">
        <v>109</v>
      </c>
      <c r="E209" s="36">
        <v>114559</v>
      </c>
      <c r="F209" s="41" t="s">
        <v>10</v>
      </c>
      <c r="G209" s="36">
        <v>37557086</v>
      </c>
      <c r="I209" s="2" t="s">
        <v>8</v>
      </c>
      <c r="J209" s="15">
        <f t="shared" si="24"/>
        <v>208</v>
      </c>
      <c r="K209" s="12" t="str">
        <f>IF(AND($A209&lt;&gt;"",$C209&lt;&gt;""),CONCATENATE("[size=85][b]",IF(LEN(A209)&lt;3,CONCATENATE("[color=",Definicoes_Instrucoes!$B$5,"]",MID("000",1,3-LEN(A209)),"[/color]"),""),"[color=",Definicoes_Instrucoes!$B$1,"]",A209,"[/color]",IF(A209=1,CONCATENATE(" parceiro","[color=",Definicoes_Instrucoes!$B$5,"]","s","[/color]")," parceiros")," de hit, nota nº ",IF(LEN(C209)&lt;6,CONCATENATE("[color=",Definicoes_Instrucoes!$B$5,"]",MID("000000",1,6-LEN(C209)),"[/color]"),""),"[color=",Definicoes_Instrucoes!$B$2,"]",C209,"[/color]","[/b]"),"")</f>
        <v>[size=85][b][color=#E1EBF2]0[/color][color=red]38[/color] parceiros de hit, nota nº [color=#E1EBF2]0[/color][color=black]33843[/color][/b]</v>
      </c>
      <c r="L209" s="12" t="str">
        <f t="shared" si="18"/>
        <v xml:space="preserve"> - </v>
      </c>
      <c r="M209" s="23" t="str">
        <f>IF($B209&lt;&gt;"",CONCATENATE(" [b]","[color=",Definicoes_Instrucoes!$B$3,"]",$B209,"[/color]","[/b]"),"")</f>
        <v xml:space="preserve"> [b][color=#005188]2007-10-28[/color][/b]</v>
      </c>
      <c r="N209" s="12" t="str">
        <f t="shared" si="19"/>
        <v xml:space="preserve"> - :flag-pt:</v>
      </c>
      <c r="O209" s="12" t="str">
        <f t="shared" si="20"/>
        <v xml:space="preserve"> [url=https://pt.eurobilltracker.com/notes/?id=37557086][color=black][b]RicBen[/b][/color][/url]</v>
      </c>
      <c r="P209" s="15" t="str">
        <f>IF($H209&lt;&gt;"",CONCATENATE(" – [color=",Definicoes_Instrucoes!$B$4,"]",$H209,"[/color]"),"")</f>
        <v/>
      </c>
      <c r="Q209" s="15" t="str">
        <f t="shared" si="21"/>
        <v>[/size]</v>
      </c>
      <c r="R209" s="20" t="str">
        <f t="shared" si="23"/>
        <v>[size=85][b][color=#E1EBF2]0[/color][color=red]38[/color] parceiros de hit, nota nº [color=#E1EBF2]0[/color][color=black]33843[/color][/b] -  [b][color=#005188]2007-10-28[/color][/b] - :flag-pt: [url=https://pt.eurobilltracker.com/notes/?id=37557086][color=black][b]RicBen[/b][/color][/url][/size]</v>
      </c>
    </row>
    <row r="210" spans="1:18" x14ac:dyDescent="0.15">
      <c r="A210" s="36">
        <v>37</v>
      </c>
      <c r="B210" s="25" t="s">
        <v>107</v>
      </c>
      <c r="C210" s="1">
        <v>32431</v>
      </c>
      <c r="D210" s="21" t="s">
        <v>19</v>
      </c>
      <c r="E210" s="36">
        <v>68203</v>
      </c>
      <c r="F210" s="41" t="s">
        <v>10</v>
      </c>
      <c r="G210" s="36">
        <v>36930406</v>
      </c>
      <c r="I210" s="2" t="s">
        <v>8</v>
      </c>
      <c r="J210" s="15">
        <f t="shared" si="24"/>
        <v>209</v>
      </c>
      <c r="K210" s="12" t="str">
        <f>IF(AND($A210&lt;&gt;"",$C210&lt;&gt;""),CONCATENATE("[size=85][b]",IF(LEN(A210)&lt;3,CONCATENATE("[color=",Definicoes_Instrucoes!$B$5,"]",MID("000",1,3-LEN(A210)),"[/color]"),""),"[color=",Definicoes_Instrucoes!$B$1,"]",A210,"[/color]",IF(A210=1,CONCATENATE(" parceiro","[color=",Definicoes_Instrucoes!$B$5,"]","s","[/color]")," parceiros")," de hit, nota nº ",IF(LEN(C210)&lt;6,CONCATENATE("[color=",Definicoes_Instrucoes!$B$5,"]",MID("000000",1,6-LEN(C210)),"[/color]"),""),"[color=",Definicoes_Instrucoes!$B$2,"]",C210,"[/color]","[/b]"),"")</f>
        <v>[size=85][b][color=#E1EBF2]0[/color][color=red]37[/color] parceiros de hit, nota nº [color=#E1EBF2]0[/color][color=black]32431[/color][/b]</v>
      </c>
      <c r="L210" s="12" t="str">
        <f t="shared" si="18"/>
        <v xml:space="preserve"> - </v>
      </c>
      <c r="M210" s="23" t="str">
        <f>IF($B210&lt;&gt;"",CONCATENATE(" [b]","[color=",Definicoes_Instrucoes!$B$3,"]",$B210,"[/color]","[/b]"),"")</f>
        <v xml:space="preserve"> [b][color=#005188]2007-10-13[/color][/b]</v>
      </c>
      <c r="N210" s="12" t="str">
        <f t="shared" si="19"/>
        <v xml:space="preserve"> - :flag-pt:</v>
      </c>
      <c r="O210" s="12" t="str">
        <f t="shared" si="20"/>
        <v xml:space="preserve"> [url=https://pt.eurobilltracker.com/notes/?id=36930406][color=black][b]AMOPEREIRA[/b][/color][/url]</v>
      </c>
      <c r="P210" s="15" t="str">
        <f>IF($H210&lt;&gt;"",CONCATENATE(" – [color=",Definicoes_Instrucoes!$B$4,"]",$H210,"[/color]"),"")</f>
        <v/>
      </c>
      <c r="Q210" s="15" t="str">
        <f t="shared" si="21"/>
        <v>[/size]</v>
      </c>
      <c r="R210" s="20" t="str">
        <f t="shared" si="23"/>
        <v>[size=85][b][color=#E1EBF2]0[/color][color=red]37[/color] parceiros de hit, nota nº [color=#E1EBF2]0[/color][color=black]32431[/color][/b] -  [b][color=#005188]2007-10-13[/color][/b] - :flag-pt: [url=https://pt.eurobilltracker.com/notes/?id=36930406][color=black][b]AMOPEREIRA[/b][/color][/url][/size]</v>
      </c>
    </row>
    <row r="211" spans="1:18" x14ac:dyDescent="0.15">
      <c r="A211" s="36">
        <v>36</v>
      </c>
      <c r="B211" s="25" t="s">
        <v>105</v>
      </c>
      <c r="C211" s="1">
        <v>32208</v>
      </c>
      <c r="D211" s="21" t="s">
        <v>106</v>
      </c>
      <c r="E211" s="1">
        <v>68375</v>
      </c>
      <c r="F211" s="41" t="s">
        <v>10</v>
      </c>
      <c r="G211" s="36">
        <v>36813572</v>
      </c>
      <c r="I211" s="2" t="s">
        <v>8</v>
      </c>
      <c r="J211" s="15">
        <f t="shared" si="24"/>
        <v>210</v>
      </c>
      <c r="K211" s="12" t="str">
        <f>IF(AND($A211&lt;&gt;"",$C211&lt;&gt;""),CONCATENATE("[size=85][b]",IF(LEN(A211)&lt;3,CONCATENATE("[color=",Definicoes_Instrucoes!$B$5,"]",MID("000",1,3-LEN(A211)),"[/color]"),""),"[color=",Definicoes_Instrucoes!$B$1,"]",A211,"[/color]",IF(A211=1,CONCATENATE(" parceiro","[color=",Definicoes_Instrucoes!$B$5,"]","s","[/color]")," parceiros")," de hit, nota nº ",IF(LEN(C211)&lt;6,CONCATENATE("[color=",Definicoes_Instrucoes!$B$5,"]",MID("000000",1,6-LEN(C211)),"[/color]"),""),"[color=",Definicoes_Instrucoes!$B$2,"]",C211,"[/color]","[/b]"),"")</f>
        <v>[size=85][b][color=#E1EBF2]0[/color][color=red]36[/color] parceiros de hit, nota nº [color=#E1EBF2]0[/color][color=black]32208[/color][/b]</v>
      </c>
      <c r="L211" s="12" t="str">
        <f t="shared" si="18"/>
        <v xml:space="preserve"> - </v>
      </c>
      <c r="M211" s="23" t="str">
        <f>IF($B211&lt;&gt;"",CONCATENATE(" [b]","[color=",Definicoes_Instrucoes!$B$3,"]",$B211,"[/color]","[/b]"),"")</f>
        <v xml:space="preserve"> [b][color=#005188]2007-10-11[/color][/b]</v>
      </c>
      <c r="N211" s="12" t="str">
        <f t="shared" si="19"/>
        <v xml:space="preserve"> - :flag-pt:</v>
      </c>
      <c r="O211" s="12" t="str">
        <f t="shared" si="20"/>
        <v xml:space="preserve"> [url=https://pt.eurobilltracker.com/notes/?id=36813572][color=black][b]JULIO MENDES[/b][/color][/url]</v>
      </c>
      <c r="P211" s="15" t="str">
        <f>IF($H211&lt;&gt;"",CONCATENATE(" – [color=",Definicoes_Instrucoes!$B$4,"]",$H211,"[/color]"),"")</f>
        <v/>
      </c>
      <c r="Q211" s="15" t="str">
        <f t="shared" si="21"/>
        <v>[/size]</v>
      </c>
      <c r="R211" s="20" t="str">
        <f t="shared" si="23"/>
        <v>[size=85][b][color=#E1EBF2]0[/color][color=red]36[/color] parceiros de hit, nota nº [color=#E1EBF2]0[/color][color=black]32208[/color][/b] -  [b][color=#005188]2007-10-11[/color][/b] - :flag-pt: [url=https://pt.eurobilltracker.com/notes/?id=36813572][color=black][b]JULIO MENDES[/b][/color][/url][/size]</v>
      </c>
    </row>
    <row r="212" spans="1:18" x14ac:dyDescent="0.15">
      <c r="A212" s="36">
        <v>35</v>
      </c>
      <c r="B212" s="25" t="s">
        <v>103</v>
      </c>
      <c r="C212" s="1">
        <v>14542</v>
      </c>
      <c r="D212" s="21" t="s">
        <v>104</v>
      </c>
      <c r="E212" s="36">
        <v>93261</v>
      </c>
      <c r="F212" s="41" t="s">
        <v>10</v>
      </c>
      <c r="G212" s="36">
        <v>27262892</v>
      </c>
      <c r="I212" s="2" t="s">
        <v>8</v>
      </c>
      <c r="J212" s="15">
        <f t="shared" si="24"/>
        <v>211</v>
      </c>
      <c r="K212" s="12" t="str">
        <f>IF(AND($A212&lt;&gt;"",$C212&lt;&gt;""),CONCATENATE("[size=85][b]",IF(LEN(A212)&lt;3,CONCATENATE("[color=",Definicoes_Instrucoes!$B$5,"]",MID("000",1,3-LEN(A212)),"[/color]"),""),"[color=",Definicoes_Instrucoes!$B$1,"]",A212,"[/color]",IF(A212=1,CONCATENATE(" parceiro","[color=",Definicoes_Instrucoes!$B$5,"]","s","[/color]")," parceiros")," de hit, nota nº ",IF(LEN(C212)&lt;6,CONCATENATE("[color=",Definicoes_Instrucoes!$B$5,"]",MID("000000",1,6-LEN(C212)),"[/color]"),""),"[color=",Definicoes_Instrucoes!$B$2,"]",C212,"[/color]","[/b]"),"")</f>
        <v>[size=85][b][color=#E1EBF2]0[/color][color=red]35[/color] parceiros de hit, nota nº [color=#E1EBF2]0[/color][color=black]14542[/color][/b]</v>
      </c>
      <c r="L212" s="12" t="str">
        <f t="shared" si="18"/>
        <v xml:space="preserve"> - </v>
      </c>
      <c r="M212" s="23" t="str">
        <f>IF($B212&lt;&gt;"",CONCATENATE(" [b]","[color=",Definicoes_Instrucoes!$B$3,"]",$B212,"[/color]","[/b]"),"")</f>
        <v xml:space="preserve"> [b][color=#005188]2007-10-06[/color][/b]</v>
      </c>
      <c r="N212" s="12" t="str">
        <f t="shared" si="19"/>
        <v xml:space="preserve"> - :flag-pt:</v>
      </c>
      <c r="O212" s="12" t="str">
        <f t="shared" si="20"/>
        <v xml:space="preserve"> [url=https://pt.eurobilltracker.com/notes/?id=27262892][color=black][b]Ricardo Reis[/b][/color][/url]</v>
      </c>
      <c r="P212" s="15" t="str">
        <f>IF($H212&lt;&gt;"",CONCATENATE(" – [color=",Definicoes_Instrucoes!$B$4,"]",$H212,"[/color]"),"")</f>
        <v/>
      </c>
      <c r="Q212" s="15" t="str">
        <f t="shared" si="21"/>
        <v>[/size]</v>
      </c>
      <c r="R212" s="20" t="str">
        <f t="shared" si="23"/>
        <v>[size=85][b][color=#E1EBF2]0[/color][color=red]35[/color] parceiros de hit, nota nº [color=#E1EBF2]0[/color][color=black]14542[/color][/b] -  [b][color=#005188]2007-10-06[/color][/b] - :flag-pt: [url=https://pt.eurobilltracker.com/notes/?id=27262892][color=black][b]Ricardo Reis[/b][/color][/url][/size]</v>
      </c>
    </row>
    <row r="213" spans="1:18" x14ac:dyDescent="0.15">
      <c r="A213" s="39">
        <v>34</v>
      </c>
      <c r="B213" s="25" t="s">
        <v>100</v>
      </c>
      <c r="C213" s="1">
        <v>30234</v>
      </c>
      <c r="D213" s="44" t="s">
        <v>101</v>
      </c>
      <c r="E213" s="36">
        <v>47750</v>
      </c>
      <c r="F213" s="41" t="s">
        <v>10</v>
      </c>
      <c r="G213" s="40">
        <v>35872104</v>
      </c>
      <c r="I213" s="2" t="s">
        <v>8</v>
      </c>
      <c r="J213" s="15">
        <f t="shared" si="24"/>
        <v>212</v>
      </c>
      <c r="K213" s="12" t="str">
        <f>IF(AND($A213&lt;&gt;"",$C213&lt;&gt;""),CONCATENATE("[size=85][b]",IF(LEN(A213)&lt;3,CONCATENATE("[color=",Definicoes_Instrucoes!$B$5,"]",MID("000",1,3-LEN(A213)),"[/color]"),""),"[color=",Definicoes_Instrucoes!$B$1,"]",A213,"[/color]",IF(A213=1,CONCATENATE(" parceiro","[color=",Definicoes_Instrucoes!$B$5,"]","s","[/color]")," parceiros")," de hit, nota nº ",IF(LEN(C213)&lt;6,CONCATENATE("[color=",Definicoes_Instrucoes!$B$5,"]",MID("000000",1,6-LEN(C213)),"[/color]"),""),"[color=",Definicoes_Instrucoes!$B$2,"]",C213,"[/color]","[/b]"),"")</f>
        <v>[size=85][b][color=#E1EBF2]0[/color][color=red]34[/color] parceiros de hit, nota nº [color=#E1EBF2]0[/color][color=black]30234[/color][/b]</v>
      </c>
      <c r="L213" s="12" t="str">
        <f t="shared" si="18"/>
        <v xml:space="preserve"> - </v>
      </c>
      <c r="M213" s="23" t="str">
        <f>IF($B213&lt;&gt;"",CONCATENATE(" [b]","[color=",Definicoes_Instrucoes!$B$3,"]",$B213,"[/color]","[/b]"),"")</f>
        <v xml:space="preserve"> [b][color=#005188]2007-09-18[/color][/b]</v>
      </c>
      <c r="N213" s="12" t="str">
        <f t="shared" si="19"/>
        <v xml:space="preserve"> - :flag-pt:</v>
      </c>
      <c r="O213" s="12" t="str">
        <f t="shared" si="20"/>
        <v xml:space="preserve"> [url=https://pt.eurobilltracker.com/notes/?id=35872104][color=black][b]Hugo &amp; Any[/b][/color][/url]</v>
      </c>
      <c r="P213" s="15" t="str">
        <f>IF($H213&lt;&gt;"",CONCATENATE(" – [color=",Definicoes_Instrucoes!$B$4,"]",$H213,"[/color]"),"")</f>
        <v/>
      </c>
      <c r="Q213" s="15" t="str">
        <f t="shared" si="21"/>
        <v>[/size]</v>
      </c>
      <c r="R213" s="20" t="str">
        <f t="shared" si="23"/>
        <v>[size=85][b][color=#E1EBF2]0[/color][color=red]34[/color] parceiros de hit, nota nº [color=#E1EBF2]0[/color][color=black]30234[/color][/b] -  [b][color=#005188]2007-09-18[/color][/b] - :flag-pt: [url=https://pt.eurobilltracker.com/notes/?id=35872104][color=black][b]Hugo &amp; Any[/b][/color][/url][/size]</v>
      </c>
    </row>
    <row r="214" spans="1:18" x14ac:dyDescent="0.15">
      <c r="A214" s="39">
        <v>33</v>
      </c>
      <c r="B214" s="25" t="s">
        <v>98</v>
      </c>
      <c r="C214" s="24">
        <v>4047</v>
      </c>
      <c r="D214" s="21" t="s">
        <v>99</v>
      </c>
      <c r="E214" s="36">
        <v>40175</v>
      </c>
      <c r="F214" s="42" t="s">
        <v>47</v>
      </c>
      <c r="G214" s="36">
        <v>20742818</v>
      </c>
      <c r="I214" s="2" t="s">
        <v>8</v>
      </c>
      <c r="J214" s="15">
        <f t="shared" si="24"/>
        <v>213</v>
      </c>
      <c r="K214" s="12" t="str">
        <f>IF(AND($A214&lt;&gt;"",$C214&lt;&gt;""),CONCATENATE("[size=85][b]",IF(LEN(A214)&lt;3,CONCATENATE("[color=",Definicoes_Instrucoes!$B$5,"]",MID("000",1,3-LEN(A214)),"[/color]"),""),"[color=",Definicoes_Instrucoes!$B$1,"]",A214,"[/color]",IF(A214=1,CONCATENATE(" parceiro","[color=",Definicoes_Instrucoes!$B$5,"]","s","[/color]")," parceiros")," de hit, nota nº ",IF(LEN(C214)&lt;6,CONCATENATE("[color=",Definicoes_Instrucoes!$B$5,"]",MID("000000",1,6-LEN(C214)),"[/color]"),""),"[color=",Definicoes_Instrucoes!$B$2,"]",C214,"[/color]","[/b]"),"")</f>
        <v>[size=85][b][color=#E1EBF2]0[/color][color=red]33[/color] parceiros de hit, nota nº [color=#E1EBF2]00[/color][color=black]4047[/color][/b]</v>
      </c>
      <c r="L214" s="12" t="str">
        <f t="shared" si="18"/>
        <v xml:space="preserve"> - </v>
      </c>
      <c r="M214" s="23" t="str">
        <f>IF($B214&lt;&gt;"",CONCATENATE(" [b]","[color=",Definicoes_Instrucoes!$B$3,"]",$B214,"[/color]","[/b]"),"")</f>
        <v xml:space="preserve"> [b][color=#005188]2007-09-14[/color][/b]</v>
      </c>
      <c r="N214" s="12" t="str">
        <f t="shared" si="19"/>
        <v xml:space="preserve"> - :flag-de:</v>
      </c>
      <c r="O214" s="12" t="str">
        <f t="shared" si="20"/>
        <v xml:space="preserve"> [url=https://pt.eurobilltracker.com/notes/?id=20742818][color=black][b]IZimbra[/b][/color][/url]</v>
      </c>
      <c r="P214" s="15" t="str">
        <f>IF($H214&lt;&gt;"",CONCATENATE(" – [color=",Definicoes_Instrucoes!$B$4,"]",$H214,"[/color]"),"")</f>
        <v/>
      </c>
      <c r="Q214" s="15" t="str">
        <f t="shared" si="21"/>
        <v>[/size]</v>
      </c>
      <c r="R214" s="20" t="str">
        <f t="shared" si="23"/>
        <v>[size=85][b][color=#E1EBF2]0[/color][color=red]33[/color] parceiros de hit, nota nº [color=#E1EBF2]00[/color][color=black]4047[/color][/b] -  [b][color=#005188]2007-09-14[/color][/b] - :flag-de: [url=https://pt.eurobilltracker.com/notes/?id=20742818][color=black][b]IZimbra[/b][/color][/url][/size]</v>
      </c>
    </row>
    <row r="215" spans="1:18" x14ac:dyDescent="0.15">
      <c r="A215" s="39">
        <v>32</v>
      </c>
      <c r="B215" s="25" t="s">
        <v>96</v>
      </c>
      <c r="C215" s="1">
        <v>26585</v>
      </c>
      <c r="D215" s="21" t="s">
        <v>97</v>
      </c>
      <c r="E215" s="36">
        <v>112757</v>
      </c>
      <c r="F215" s="41" t="s">
        <v>10</v>
      </c>
      <c r="G215" s="36">
        <v>32775779</v>
      </c>
      <c r="H215" s="26"/>
      <c r="I215" s="2" t="s">
        <v>8</v>
      </c>
      <c r="J215" s="15">
        <f t="shared" si="24"/>
        <v>214</v>
      </c>
      <c r="K215" s="12" t="str">
        <f>IF(AND($A215&lt;&gt;"",$C215&lt;&gt;""),CONCATENATE("[size=85][b]",IF(LEN(A215)&lt;3,CONCATENATE("[color=",Definicoes_Instrucoes!$B$5,"]",MID("000",1,3-LEN(A215)),"[/color]"),""),"[color=",Definicoes_Instrucoes!$B$1,"]",A215,"[/color]",IF(A215=1,CONCATENATE(" parceiro","[color=",Definicoes_Instrucoes!$B$5,"]","s","[/color]")," parceiros")," de hit, nota nº ",IF(LEN(C215)&lt;6,CONCATENATE("[color=",Definicoes_Instrucoes!$B$5,"]",MID("000000",1,6-LEN(C215)),"[/color]"),""),"[color=",Definicoes_Instrucoes!$B$2,"]",C215,"[/color]","[/b]"),"")</f>
        <v>[size=85][b][color=#E1EBF2]0[/color][color=red]32[/color] parceiros de hit, nota nº [color=#E1EBF2]0[/color][color=black]26585[/color][/b]</v>
      </c>
      <c r="L215" s="12" t="str">
        <f t="shared" si="18"/>
        <v xml:space="preserve"> - </v>
      </c>
      <c r="M215" s="23" t="str">
        <f>IF($B215&lt;&gt;"",CONCATENATE(" [b]","[color=",Definicoes_Instrucoes!$B$3,"]",$B215,"[/color]","[/b]"),"")</f>
        <v xml:space="preserve"> [b][color=#005188]2007-09-10[/color][/b]</v>
      </c>
      <c r="N215" s="12" t="str">
        <f t="shared" si="19"/>
        <v xml:space="preserve"> - :flag-pt:</v>
      </c>
      <c r="O215" s="12" t="str">
        <f t="shared" si="20"/>
        <v xml:space="preserve"> [url=https://pt.eurobilltracker.com/notes/?id=32775779][color=black][b]rui_amaral[/b][/color][/url]</v>
      </c>
      <c r="P215" s="15" t="str">
        <f>IF($H215&lt;&gt;"",CONCATENATE(" – [color=",Definicoes_Instrucoes!$B$4,"]",$H215,"[/color]"),"")</f>
        <v/>
      </c>
      <c r="Q215" s="15" t="str">
        <f t="shared" si="21"/>
        <v>[/size]</v>
      </c>
      <c r="R215" s="20" t="str">
        <f t="shared" si="23"/>
        <v>[size=85][b][color=#E1EBF2]0[/color][color=red]32[/color] parceiros de hit, nota nº [color=#E1EBF2]0[/color][color=black]26585[/color][/b] -  [b][color=#005188]2007-09-10[/color][/b] - :flag-pt: [url=https://pt.eurobilltracker.com/notes/?id=32775779][color=black][b]rui_amaral[/b][/color][/url][/size]</v>
      </c>
    </row>
    <row r="216" spans="1:18" x14ac:dyDescent="0.15">
      <c r="A216" s="39">
        <v>31</v>
      </c>
      <c r="B216" s="25" t="s">
        <v>93</v>
      </c>
      <c r="C216" s="1">
        <v>11167</v>
      </c>
      <c r="D216" s="21" t="s">
        <v>94</v>
      </c>
      <c r="E216" s="36">
        <v>958</v>
      </c>
      <c r="F216" s="42" t="s">
        <v>95</v>
      </c>
      <c r="G216" s="36">
        <v>24959724</v>
      </c>
      <c r="I216" s="2" t="s">
        <v>8</v>
      </c>
      <c r="J216" s="15">
        <f t="shared" si="24"/>
        <v>215</v>
      </c>
      <c r="K216" s="12" t="str">
        <f>IF(AND($A216&lt;&gt;"",$C216&lt;&gt;""),CONCATENATE("[size=85][b]",IF(LEN(A216)&lt;3,CONCATENATE("[color=",Definicoes_Instrucoes!$B$5,"]",MID("000",1,3-LEN(A216)),"[/color]"),""),"[color=",Definicoes_Instrucoes!$B$1,"]",A216,"[/color]",IF(A216=1,CONCATENATE(" parceiro","[color=",Definicoes_Instrucoes!$B$5,"]","s","[/color]")," parceiros")," de hit, nota nº ",IF(LEN(C216)&lt;6,CONCATENATE("[color=",Definicoes_Instrucoes!$B$5,"]",MID("000000",1,6-LEN(C216)),"[/color]"),""),"[color=",Definicoes_Instrucoes!$B$2,"]",C216,"[/color]","[/b]"),"")</f>
        <v>[size=85][b][color=#E1EBF2]0[/color][color=red]31[/color] parceiros de hit, nota nº [color=#E1EBF2]0[/color][color=black]11167[/color][/b]</v>
      </c>
      <c r="L216" s="12" t="str">
        <f t="shared" si="18"/>
        <v xml:space="preserve"> - </v>
      </c>
      <c r="M216" s="23" t="str">
        <f>IF($B216&lt;&gt;"",CONCATENATE(" [b]","[color=",Definicoes_Instrucoes!$B$3,"]",$B216,"[/color]","[/b]"),"")</f>
        <v xml:space="preserve"> [b][color=#005188]2007-07-18[/color][/b]</v>
      </c>
      <c r="N216" s="12" t="str">
        <f t="shared" si="19"/>
        <v xml:space="preserve"> - :flag-lu:</v>
      </c>
      <c r="O216" s="12" t="str">
        <f t="shared" si="20"/>
        <v xml:space="preserve"> [url=https://pt.eurobilltracker.com/notes/?id=24959724][color=black][b]BossaNova[/b][/color][/url]</v>
      </c>
      <c r="P216" s="15" t="str">
        <f>IF($H216&lt;&gt;"",CONCATENATE(" – [color=",Definicoes_Instrucoes!$B$4,"]",$H216,"[/color]"),"")</f>
        <v/>
      </c>
      <c r="Q216" s="15" t="str">
        <f t="shared" si="21"/>
        <v>[/size]</v>
      </c>
      <c r="R216" s="20" t="str">
        <f t="shared" si="23"/>
        <v>[size=85][b][color=#E1EBF2]0[/color][color=red]31[/color] parceiros de hit, nota nº [color=#E1EBF2]0[/color][color=black]11167[/color][/b] -  [b][color=#005188]2007-07-18[/color][/b] - :flag-lu: [url=https://pt.eurobilltracker.com/notes/?id=24959724][color=black][b]BossaNova[/b][/color][/url][/size]</v>
      </c>
    </row>
    <row r="217" spans="1:18" x14ac:dyDescent="0.15">
      <c r="A217" s="39">
        <v>30</v>
      </c>
      <c r="B217" s="25" t="s">
        <v>92</v>
      </c>
      <c r="C217" s="1">
        <v>26554</v>
      </c>
      <c r="D217" s="44" t="s">
        <v>29</v>
      </c>
      <c r="E217" s="36">
        <v>6280</v>
      </c>
      <c r="F217" s="41" t="s">
        <v>10</v>
      </c>
      <c r="G217" s="39">
        <v>32649314</v>
      </c>
      <c r="I217" s="2" t="s">
        <v>8</v>
      </c>
      <c r="J217" s="15">
        <f t="shared" si="24"/>
        <v>216</v>
      </c>
      <c r="K217" s="12" t="str">
        <f>IF(AND($A217&lt;&gt;"",$C217&lt;&gt;""),CONCATENATE("[size=85][b]",IF(LEN(A217)&lt;3,CONCATENATE("[color=",Definicoes_Instrucoes!$B$5,"]",MID("000",1,3-LEN(A217)),"[/color]"),""),"[color=",Definicoes_Instrucoes!$B$1,"]",A217,"[/color]",IF(A217=1,CONCATENATE(" parceiro","[color=",Definicoes_Instrucoes!$B$5,"]","s","[/color]")," parceiros")," de hit, nota nº ",IF(LEN(C217)&lt;6,CONCATENATE("[color=",Definicoes_Instrucoes!$B$5,"]",MID("000000",1,6-LEN(C217)),"[/color]"),""),"[color=",Definicoes_Instrucoes!$B$2,"]",C217,"[/color]","[/b]"),"")</f>
        <v>[size=85][b][color=#E1EBF2]0[/color][color=red]30[/color] parceiros de hit, nota nº [color=#E1EBF2]0[/color][color=black]26554[/color][/b]</v>
      </c>
      <c r="L217" s="12" t="str">
        <f t="shared" si="18"/>
        <v xml:space="preserve"> - </v>
      </c>
      <c r="M217" s="23" t="str">
        <f>IF($B217&lt;&gt;"",CONCATENATE(" [b]","[color=",Definicoes_Instrucoes!$B$3,"]",$B217,"[/color]","[/b]"),"")</f>
        <v xml:space="preserve"> [b][color=#005188]2007-07-04[/color][/b]</v>
      </c>
      <c r="N217" s="12" t="str">
        <f t="shared" si="19"/>
        <v xml:space="preserve"> - :flag-pt:</v>
      </c>
      <c r="O217" s="12" t="str">
        <f t="shared" si="20"/>
        <v xml:space="preserve"> [url=https://pt.eurobilltracker.com/notes/?id=32649314][color=black][b][[[[x]]]] (Margata)[/b][/color][/url]</v>
      </c>
      <c r="P217" s="15" t="str">
        <f>IF($H217&lt;&gt;"",CONCATENATE(" – [color=",Definicoes_Instrucoes!$B$4,"]",$H217,"[/color]"),"")</f>
        <v/>
      </c>
      <c r="Q217" s="15" t="str">
        <f t="shared" si="21"/>
        <v>[/size]</v>
      </c>
      <c r="R217" s="20" t="str">
        <f t="shared" si="23"/>
        <v>[size=85][b][color=#E1EBF2]0[/color][color=red]30[/color] parceiros de hit, nota nº [color=#E1EBF2]0[/color][color=black]26554[/color][/b] -  [b][color=#005188]2007-07-04[/color][/b] - :flag-pt: [url=https://pt.eurobilltracker.com/notes/?id=32649314][color=black][b][[[[x]]]] (Margata)[/b][/color][/url][/size]</v>
      </c>
    </row>
    <row r="218" spans="1:18" x14ac:dyDescent="0.15">
      <c r="A218" s="39">
        <v>29</v>
      </c>
      <c r="B218" s="25" t="s">
        <v>90</v>
      </c>
      <c r="C218" s="24">
        <v>23766</v>
      </c>
      <c r="D218" s="34" t="s">
        <v>91</v>
      </c>
      <c r="E218" s="1">
        <v>91253</v>
      </c>
      <c r="F218" s="41" t="s">
        <v>10</v>
      </c>
      <c r="G218" s="36">
        <v>31637255</v>
      </c>
      <c r="H218" s="18"/>
      <c r="I218" s="2" t="s">
        <v>8</v>
      </c>
      <c r="J218" s="15">
        <f t="shared" si="24"/>
        <v>217</v>
      </c>
      <c r="K218" s="12" t="str">
        <f>IF(AND($A218&lt;&gt;"",$C218&lt;&gt;""),CONCATENATE("[size=85][b]",IF(LEN(A218)&lt;3,CONCATENATE("[color=",Definicoes_Instrucoes!$B$5,"]",MID("000",1,3-LEN(A218)),"[/color]"),""),"[color=",Definicoes_Instrucoes!$B$1,"]",A218,"[/color]",IF(A218=1,CONCATENATE(" parceiro","[color=",Definicoes_Instrucoes!$B$5,"]","s","[/color]")," parceiros")," de hit, nota nº ",IF(LEN(C218)&lt;6,CONCATENATE("[color=",Definicoes_Instrucoes!$B$5,"]",MID("000000",1,6-LEN(C218)),"[/color]"),""),"[color=",Definicoes_Instrucoes!$B$2,"]",C218,"[/color]","[/b]"),"")</f>
        <v>[size=85][b][color=#E1EBF2]0[/color][color=red]29[/color] parceiros de hit, nota nº [color=#E1EBF2]0[/color][color=black]23766[/color][/b]</v>
      </c>
      <c r="L218" s="12" t="str">
        <f t="shared" si="18"/>
        <v xml:space="preserve"> - </v>
      </c>
      <c r="M218" s="23" t="str">
        <f>IF($B218&lt;&gt;"",CONCATENATE(" [b]","[color=",Definicoes_Instrucoes!$B$3,"]",$B218,"[/color]","[/b]"),"")</f>
        <v xml:space="preserve"> [b][color=#005188]2007-07-01[/color][/b]</v>
      </c>
      <c r="N218" s="12" t="str">
        <f t="shared" si="19"/>
        <v xml:space="preserve"> - :flag-pt:</v>
      </c>
      <c r="O218" s="12" t="str">
        <f t="shared" si="20"/>
        <v xml:space="preserve"> [url=https://pt.eurobilltracker.com/notes/?id=31637255][color=black][b]faria..ericeira.....[/b][/color][/url]</v>
      </c>
      <c r="P218" s="15" t="str">
        <f>IF($H218&lt;&gt;"",CONCATENATE(" – [color=",Definicoes_Instrucoes!$B$4,"]",$H218,"[/color]"),"")</f>
        <v/>
      </c>
      <c r="Q218" s="15" t="str">
        <f t="shared" si="21"/>
        <v>[/size]</v>
      </c>
      <c r="R218" s="20" t="str">
        <f t="shared" si="23"/>
        <v>[size=85][b][color=#E1EBF2]0[/color][color=red]29[/color] parceiros de hit, nota nº [color=#E1EBF2]0[/color][color=black]23766[/color][/b] -  [b][color=#005188]2007-07-01[/color][/b] - :flag-pt: [url=https://pt.eurobilltracker.com/notes/?id=31637255][color=black][b]faria..ericeira.....[/b][/color][/url][/size]</v>
      </c>
    </row>
    <row r="219" spans="1:18" x14ac:dyDescent="0.15">
      <c r="A219" s="39">
        <v>28</v>
      </c>
      <c r="B219" s="25" t="s">
        <v>88</v>
      </c>
      <c r="C219" s="1">
        <v>25799</v>
      </c>
      <c r="D219" s="34" t="s">
        <v>89</v>
      </c>
      <c r="E219" s="36">
        <v>36593</v>
      </c>
      <c r="F219" s="42" t="s">
        <v>26</v>
      </c>
      <c r="G219" s="36">
        <v>32301726</v>
      </c>
      <c r="I219" s="22" t="s">
        <v>8</v>
      </c>
      <c r="J219" s="15">
        <f t="shared" si="24"/>
        <v>218</v>
      </c>
      <c r="K219" s="12" t="str">
        <f>IF(AND($A219&lt;&gt;"",$C219&lt;&gt;""),CONCATENATE("[size=85][b]",IF(LEN(A219)&lt;3,CONCATENATE("[color=",Definicoes_Instrucoes!$B$5,"]",MID("000",1,3-LEN(A219)),"[/color]"),""),"[color=",Definicoes_Instrucoes!$B$1,"]",A219,"[/color]",IF(A219=1,CONCATENATE(" parceiro","[color=",Definicoes_Instrucoes!$B$5,"]","s","[/color]")," parceiros")," de hit, nota nº ",IF(LEN(C219)&lt;6,CONCATENATE("[color=",Definicoes_Instrucoes!$B$5,"]",MID("000000",1,6-LEN(C219)),"[/color]"),""),"[color=",Definicoes_Instrucoes!$B$2,"]",C219,"[/color]","[/b]"),"")</f>
        <v>[size=85][b][color=#E1EBF2]0[/color][color=red]28[/color] parceiros de hit, nota nº [color=#E1EBF2]0[/color][color=black]25799[/color][/b]</v>
      </c>
      <c r="L219" s="12" t="str">
        <f t="shared" si="18"/>
        <v xml:space="preserve"> - </v>
      </c>
      <c r="M219" s="23" t="str">
        <f>IF($B219&lt;&gt;"",CONCATENATE(" [b]","[color=",Definicoes_Instrucoes!$B$3,"]",$B219,"[/color]","[/b]"),"")</f>
        <v xml:space="preserve"> [b][color=#005188]2007-06-27[/color][/b]</v>
      </c>
      <c r="N219" s="12" t="str">
        <f t="shared" si="19"/>
        <v xml:space="preserve"> - :flag-es:</v>
      </c>
      <c r="O219" s="12" t="str">
        <f t="shared" si="20"/>
        <v xml:space="preserve"> [url=https://pt.eurobilltracker.com/notes/?id=32301726][color=black][b]edmelga[/b][/color][/url]</v>
      </c>
      <c r="P219" s="15" t="str">
        <f>IF($H219&lt;&gt;"",CONCATENATE(" – [color=",Definicoes_Instrucoes!$B$4,"]",$H219,"[/color]"),"")</f>
        <v/>
      </c>
      <c r="Q219" s="15" t="str">
        <f t="shared" si="21"/>
        <v>[/size]</v>
      </c>
      <c r="R219" s="20" t="str">
        <f t="shared" si="23"/>
        <v>[size=85][b][color=#E1EBF2]0[/color][color=red]28[/color] parceiros de hit, nota nº [color=#E1EBF2]0[/color][color=black]25799[/color][/b] -  [b][color=#005188]2007-06-27[/color][/b] - :flag-es: [url=https://pt.eurobilltracker.com/notes/?id=32301726][color=black][b]edmelga[/b][/color][/url][/size]</v>
      </c>
    </row>
    <row r="220" spans="1:18" x14ac:dyDescent="0.15">
      <c r="A220" s="39">
        <v>27</v>
      </c>
      <c r="B220" s="25" t="s">
        <v>86</v>
      </c>
      <c r="C220" s="1">
        <v>8246</v>
      </c>
      <c r="D220" s="21" t="s">
        <v>16</v>
      </c>
      <c r="E220" s="36">
        <v>48270</v>
      </c>
      <c r="F220" s="41" t="s">
        <v>10</v>
      </c>
      <c r="G220" s="36">
        <v>23463611</v>
      </c>
      <c r="H220" s="26" t="s">
        <v>87</v>
      </c>
      <c r="I220" s="2" t="s">
        <v>8</v>
      </c>
      <c r="J220" s="15">
        <f t="shared" si="24"/>
        <v>219</v>
      </c>
      <c r="K220" s="12" t="str">
        <f>IF(AND($A220&lt;&gt;"",$C220&lt;&gt;""),CONCATENATE("[size=85][b]",IF(LEN(A220)&lt;3,CONCATENATE("[color=",Definicoes_Instrucoes!$B$5,"]",MID("000",1,3-LEN(A220)),"[/color]"),""),"[color=",Definicoes_Instrucoes!$B$1,"]",A220,"[/color]",IF(A220=1,CONCATENATE(" parceiro","[color=",Definicoes_Instrucoes!$B$5,"]","s","[/color]")," parceiros")," de hit, nota nº ",IF(LEN(C220)&lt;6,CONCATENATE("[color=",Definicoes_Instrucoes!$B$5,"]",MID("000000",1,6-LEN(C220)),"[/color]"),""),"[color=",Definicoes_Instrucoes!$B$2,"]",C220,"[/color]","[/b]"),"")</f>
        <v>[size=85][b][color=#E1EBF2]0[/color][color=red]27[/color] parceiros de hit, nota nº [color=#E1EBF2]00[/color][color=black]8246[/color][/b]</v>
      </c>
      <c r="L220" s="12" t="str">
        <f t="shared" si="18"/>
        <v xml:space="preserve"> - </v>
      </c>
      <c r="M220" s="23" t="str">
        <f>IF($B220&lt;&gt;"",CONCATENATE(" [b]","[color=",Definicoes_Instrucoes!$B$3,"]",$B220,"[/color]","[/b]"),"")</f>
        <v xml:space="preserve"> [b][color=#005188]2007-06-10[/color][/b]</v>
      </c>
      <c r="N220" s="12" t="str">
        <f t="shared" si="19"/>
        <v xml:space="preserve"> - :flag-pt:</v>
      </c>
      <c r="O220" s="12" t="str">
        <f t="shared" si="20"/>
        <v xml:space="preserve"> [url=https://pt.eurobilltracker.com/notes/?id=23463611][color=black][b]Leofer40[/b][/color][/url]</v>
      </c>
      <c r="P220" s="15" t="str">
        <f>IF($H220&lt;&gt;"",CONCATENATE(" – [color=",Definicoes_Instrucoes!$B$4,"]",$H220,"[/color]"),"")</f>
        <v xml:space="preserve"> – [color=orange]Finalmente um hit com o N1[/color]</v>
      </c>
      <c r="Q220" s="15" t="str">
        <f t="shared" si="21"/>
        <v>[/size]</v>
      </c>
      <c r="R220" s="20" t="str">
        <f t="shared" si="23"/>
        <v>[size=85][b][color=#E1EBF2]0[/color][color=red]27[/color] parceiros de hit, nota nº [color=#E1EBF2]00[/color][color=black]8246[/color][/b] -  [b][color=#005188]2007-06-10[/color][/b] - :flag-pt: [url=https://pt.eurobilltracker.com/notes/?id=23463611][color=black][b]Leofer40[/b][/color][/url] – [color=orange]Finalmente um hit com o N1[/color][/size]</v>
      </c>
    </row>
    <row r="221" spans="1:18" x14ac:dyDescent="0.15">
      <c r="A221" s="39">
        <v>26</v>
      </c>
      <c r="B221" s="25" t="s">
        <v>81</v>
      </c>
      <c r="C221" s="1">
        <v>22936</v>
      </c>
      <c r="D221" s="34" t="s">
        <v>82</v>
      </c>
      <c r="E221" s="36">
        <v>42682</v>
      </c>
      <c r="F221" s="41" t="s">
        <v>10</v>
      </c>
      <c r="G221" s="40">
        <v>31271808</v>
      </c>
      <c r="I221" s="2" t="s">
        <v>8</v>
      </c>
      <c r="J221" s="15">
        <f t="shared" si="24"/>
        <v>220</v>
      </c>
      <c r="K221" s="12" t="str">
        <f>IF(AND($A221&lt;&gt;"",$C221&lt;&gt;""),CONCATENATE("[size=85][b]",IF(LEN(A221)&lt;3,CONCATENATE("[color=",Definicoes_Instrucoes!$B$5,"]",MID("000",1,3-LEN(A221)),"[/color]"),""),"[color=",Definicoes_Instrucoes!$B$1,"]",A221,"[/color]",IF(A221=1,CONCATENATE(" parceiro","[color=",Definicoes_Instrucoes!$B$5,"]","s","[/color]")," parceiros")," de hit, nota nº ",IF(LEN(C221)&lt;6,CONCATENATE("[color=",Definicoes_Instrucoes!$B$5,"]",MID("000000",1,6-LEN(C221)),"[/color]"),""),"[color=",Definicoes_Instrucoes!$B$2,"]",C221,"[/color]","[/b]"),"")</f>
        <v>[size=85][b][color=#E1EBF2]0[/color][color=red]26[/color] parceiros de hit, nota nº [color=#E1EBF2]0[/color][color=black]22936[/color][/b]</v>
      </c>
      <c r="L221" s="12" t="str">
        <f t="shared" si="18"/>
        <v xml:space="preserve"> - </v>
      </c>
      <c r="M221" s="23" t="str">
        <f>IF($B221&lt;&gt;"",CONCATENATE(" [b]","[color=",Definicoes_Instrucoes!$B$3,"]",$B221,"[/color]","[/b]"),"")</f>
        <v xml:space="preserve"> [b][color=#005188]2007-06-02[/color][/b]</v>
      </c>
      <c r="N221" s="12" t="str">
        <f t="shared" si="19"/>
        <v xml:space="preserve"> - :flag-pt:</v>
      </c>
      <c r="O221" s="12" t="str">
        <f t="shared" si="20"/>
        <v xml:space="preserve"> [url=https://pt.eurobilltracker.com/notes/?id=31271808][color=black][b]pssmatos[/b][/color][/url]</v>
      </c>
      <c r="P221" s="15" t="str">
        <f>IF($H221&lt;&gt;"",CONCATENATE(" – [color=",Definicoes_Instrucoes!$B$4,"]",$H221,"[/color]"),"")</f>
        <v/>
      </c>
      <c r="Q221" s="15" t="str">
        <f t="shared" si="21"/>
        <v>[/size]</v>
      </c>
      <c r="R221" s="20" t="str">
        <f t="shared" si="23"/>
        <v>[size=85][b][color=#E1EBF2]0[/color][color=red]26[/color] parceiros de hit, nota nº [color=#E1EBF2]0[/color][color=black]22936[/color][/b] -  [b][color=#005188]2007-06-02[/color][/b] - :flag-pt: [url=https://pt.eurobilltracker.com/notes/?id=31271808][color=black][b]pssmatos[/b][/color][/url][/size]</v>
      </c>
    </row>
    <row r="222" spans="1:18" x14ac:dyDescent="0.15">
      <c r="A222" s="39">
        <v>25</v>
      </c>
      <c r="B222" s="25" t="s">
        <v>79</v>
      </c>
      <c r="C222" s="1">
        <v>21685</v>
      </c>
      <c r="D222" s="34" t="s">
        <v>80</v>
      </c>
      <c r="E222" s="36">
        <v>16645</v>
      </c>
      <c r="F222" s="42" t="s">
        <v>47</v>
      </c>
      <c r="G222" s="36">
        <v>30722826</v>
      </c>
      <c r="I222" s="2" t="s">
        <v>8</v>
      </c>
      <c r="J222" s="15">
        <f t="shared" si="24"/>
        <v>221</v>
      </c>
      <c r="K222" s="12" t="str">
        <f>IF(AND($A222&lt;&gt;"",$C222&lt;&gt;""),CONCATENATE("[size=85][b]",IF(LEN(A222)&lt;3,CONCATENATE("[color=",Definicoes_Instrucoes!$B$5,"]",MID("000",1,3-LEN(A222)),"[/color]"),""),"[color=",Definicoes_Instrucoes!$B$1,"]",A222,"[/color]",IF(A222=1,CONCATENATE(" parceiro","[color=",Definicoes_Instrucoes!$B$5,"]","s","[/color]")," parceiros")," de hit, nota nº ",IF(LEN(C222)&lt;6,CONCATENATE("[color=",Definicoes_Instrucoes!$B$5,"]",MID("000000",1,6-LEN(C222)),"[/color]"),""),"[color=",Definicoes_Instrucoes!$B$2,"]",C222,"[/color]","[/b]"),"")</f>
        <v>[size=85][b][color=#E1EBF2]0[/color][color=red]25[/color] parceiros de hit, nota nº [color=#E1EBF2]0[/color][color=black]21685[/color][/b]</v>
      </c>
      <c r="L222" s="12" t="str">
        <f t="shared" si="18"/>
        <v xml:space="preserve"> - </v>
      </c>
      <c r="M222" s="23" t="str">
        <f>IF($B222&lt;&gt;"",CONCATENATE(" [b]","[color=",Definicoes_Instrucoes!$B$3,"]",$B222,"[/color]","[/b]"),"")</f>
        <v xml:space="preserve"> [b][color=#005188]2007-05-19[/color][/b]</v>
      </c>
      <c r="N222" s="12" t="str">
        <f t="shared" si="19"/>
        <v xml:space="preserve"> - :flag-de:</v>
      </c>
      <c r="O222" s="12" t="str">
        <f t="shared" si="20"/>
        <v xml:space="preserve"> [url=https://pt.eurobilltracker.com/notes/?id=30722826][color=black][b]Frechnase[/b][/color][/url]</v>
      </c>
      <c r="P222" s="15" t="str">
        <f>IF($H222&lt;&gt;"",CONCATENATE(" – [color=",Definicoes_Instrucoes!$B$4,"]",$H222,"[/color]"),"")</f>
        <v/>
      </c>
      <c r="Q222" s="15" t="str">
        <f t="shared" si="21"/>
        <v>[/size]</v>
      </c>
      <c r="R222" s="20" t="str">
        <f t="shared" si="23"/>
        <v>[size=85][b][color=#E1EBF2]0[/color][color=red]25[/color] parceiros de hit, nota nº [color=#E1EBF2]0[/color][color=black]21685[/color][/b] -  [b][color=#005188]2007-05-19[/color][/b] - :flag-de: [url=https://pt.eurobilltracker.com/notes/?id=30722826][color=black][b]Frechnase[/b][/color][/url][/size]</v>
      </c>
    </row>
    <row r="223" spans="1:18" x14ac:dyDescent="0.15">
      <c r="A223" s="39">
        <v>24</v>
      </c>
      <c r="B223" s="25" t="s">
        <v>77</v>
      </c>
      <c r="C223" s="1">
        <v>20092</v>
      </c>
      <c r="D223" s="34" t="s">
        <v>78</v>
      </c>
      <c r="E223" s="36">
        <v>105631</v>
      </c>
      <c r="F223" s="41" t="s">
        <v>10</v>
      </c>
      <c r="G223" s="40">
        <v>29829698</v>
      </c>
      <c r="H223" s="26"/>
      <c r="I223" s="2" t="s">
        <v>8</v>
      </c>
      <c r="J223" s="15">
        <f t="shared" si="24"/>
        <v>222</v>
      </c>
      <c r="K223" s="12" t="str">
        <f>IF(AND($A223&lt;&gt;"",$C223&lt;&gt;""),CONCATENATE("[size=85][b]",IF(LEN(A223)&lt;3,CONCATENATE("[color=",Definicoes_Instrucoes!$B$5,"]",MID("000",1,3-LEN(A223)),"[/color]"),""),"[color=",Definicoes_Instrucoes!$B$1,"]",A223,"[/color]",IF(A223=1,CONCATENATE(" parceiro","[color=",Definicoes_Instrucoes!$B$5,"]","s","[/color]")," parceiros")," de hit, nota nº ",IF(LEN(C223)&lt;6,CONCATENATE("[color=",Definicoes_Instrucoes!$B$5,"]",MID("000000",1,6-LEN(C223)),"[/color]"),""),"[color=",Definicoes_Instrucoes!$B$2,"]",C223,"[/color]","[/b]"),"")</f>
        <v>[size=85][b][color=#E1EBF2]0[/color][color=red]24[/color] parceiros de hit, nota nº [color=#E1EBF2]0[/color][color=black]20092[/color][/b]</v>
      </c>
      <c r="L223" s="12" t="str">
        <f t="shared" si="18"/>
        <v xml:space="preserve"> - </v>
      </c>
      <c r="M223" s="23" t="str">
        <f>IF($B223&lt;&gt;"",CONCATENATE(" [b]","[color=",Definicoes_Instrucoes!$B$3,"]",$B223,"[/color]","[/b]"),"")</f>
        <v xml:space="preserve"> [b][color=#005188]2007-05-15[/color][/b]</v>
      </c>
      <c r="N223" s="12" t="str">
        <f t="shared" si="19"/>
        <v xml:space="preserve"> - :flag-pt:</v>
      </c>
      <c r="O223" s="12" t="str">
        <f t="shared" si="20"/>
        <v xml:space="preserve"> [url=https://pt.eurobilltracker.com/notes/?id=29829698][color=black][b]Xano...[/b][/color][/url]</v>
      </c>
      <c r="P223" s="15" t="str">
        <f>IF($H223&lt;&gt;"",CONCATENATE(" – [color=",Definicoes_Instrucoes!$B$4,"]",$H223,"[/color]"),"")</f>
        <v/>
      </c>
      <c r="Q223" s="15" t="str">
        <f t="shared" si="21"/>
        <v>[/size]</v>
      </c>
      <c r="R223" s="20" t="str">
        <f t="shared" si="23"/>
        <v>[size=85][b][color=#E1EBF2]0[/color][color=red]24[/color] parceiros de hit, nota nº [color=#E1EBF2]0[/color][color=black]20092[/color][/b] -  [b][color=#005188]2007-05-15[/color][/b] - :flag-pt: [url=https://pt.eurobilltracker.com/notes/?id=29829698][color=black][b]Xano...[/b][/color][/url][/size]</v>
      </c>
    </row>
    <row r="224" spans="1:18" x14ac:dyDescent="0.15">
      <c r="A224" s="39">
        <v>23</v>
      </c>
      <c r="B224" s="25" t="s">
        <v>75</v>
      </c>
      <c r="C224" s="1">
        <v>11205</v>
      </c>
      <c r="D224" s="34" t="s">
        <v>76</v>
      </c>
      <c r="E224" s="36">
        <v>68909</v>
      </c>
      <c r="F224" s="41" t="s">
        <v>10</v>
      </c>
      <c r="G224" s="36">
        <v>24962152</v>
      </c>
      <c r="I224" s="2" t="s">
        <v>8</v>
      </c>
      <c r="J224" s="15">
        <f t="shared" si="24"/>
        <v>223</v>
      </c>
      <c r="K224" s="12" t="str">
        <f>IF(AND($A224&lt;&gt;"",$C224&lt;&gt;""),CONCATENATE("[size=85][b]",IF(LEN(A224)&lt;3,CONCATENATE("[color=",Definicoes_Instrucoes!$B$5,"]",MID("000",1,3-LEN(A224)),"[/color]"),""),"[color=",Definicoes_Instrucoes!$B$1,"]",A224,"[/color]",IF(A224=1,CONCATENATE(" parceiro","[color=",Definicoes_Instrucoes!$B$5,"]","s","[/color]")," parceiros")," de hit, nota nº ",IF(LEN(C224)&lt;6,CONCATENATE("[color=",Definicoes_Instrucoes!$B$5,"]",MID("000000",1,6-LEN(C224)),"[/color]"),""),"[color=",Definicoes_Instrucoes!$B$2,"]",C224,"[/color]","[/b]"),"")</f>
        <v>[size=85][b][color=#E1EBF2]0[/color][color=red]23[/color] parceiros de hit, nota nº [color=#E1EBF2]0[/color][color=black]11205[/color][/b]</v>
      </c>
      <c r="L224" s="12" t="str">
        <f t="shared" si="18"/>
        <v xml:space="preserve"> - </v>
      </c>
      <c r="M224" s="23" t="str">
        <f>IF($B224&lt;&gt;"",CONCATENATE(" [b]","[color=",Definicoes_Instrucoes!$B$3,"]",$B224,"[/color]","[/b]"),"")</f>
        <v xml:space="preserve"> [b][color=#005188]2007-04-16[/color][/b]</v>
      </c>
      <c r="N224" s="12" t="str">
        <f t="shared" si="19"/>
        <v xml:space="preserve"> - :flag-pt:</v>
      </c>
      <c r="O224" s="12" t="str">
        <f t="shared" si="20"/>
        <v xml:space="preserve"> [url=https://pt.eurobilltracker.com/notes/?id=24962152][color=black][b]rcsf[/b][/color][/url]</v>
      </c>
      <c r="P224" s="15" t="str">
        <f>IF($H224&lt;&gt;"",CONCATENATE(" – [color=",Definicoes_Instrucoes!$B$4,"]",$H224,"[/color]"),"")</f>
        <v/>
      </c>
      <c r="Q224" s="15" t="str">
        <f t="shared" si="21"/>
        <v>[/size]</v>
      </c>
      <c r="R224" s="20" t="str">
        <f t="shared" ref="R224:R233" si="25">IF(AND($A224&lt;&gt;"",$B224&lt;&gt;"",$C224&lt;&gt;"",$D224&lt;&gt;"",$F224&lt;&gt;"",$G224&lt;&gt;"",$I224&lt;&gt;""),CONCATENATE(K224,L224,M224,N224,O224,P224,Q224),"")</f>
        <v>[size=85][b][color=#E1EBF2]0[/color][color=red]23[/color] parceiros de hit, nota nº [color=#E1EBF2]0[/color][color=black]11205[/color][/b] -  [b][color=#005188]2007-04-16[/color][/b] - :flag-pt: [url=https://pt.eurobilltracker.com/notes/?id=24962152][color=black][b]rcsf[/b][/color][/url][/size]</v>
      </c>
    </row>
    <row r="225" spans="1:18" x14ac:dyDescent="0.15">
      <c r="A225" s="39">
        <v>22</v>
      </c>
      <c r="B225" s="25" t="s">
        <v>73</v>
      </c>
      <c r="C225" s="1">
        <v>14468</v>
      </c>
      <c r="D225" s="34" t="s">
        <v>74</v>
      </c>
      <c r="E225" s="36">
        <v>94647</v>
      </c>
      <c r="F225" s="41" t="s">
        <v>26</v>
      </c>
      <c r="G225" s="36">
        <v>27227094</v>
      </c>
      <c r="I225" s="2" t="s">
        <v>8</v>
      </c>
      <c r="J225" s="15">
        <f t="shared" si="24"/>
        <v>224</v>
      </c>
      <c r="K225" s="12" t="str">
        <f>IF(AND($A225&lt;&gt;"",$C225&lt;&gt;""),CONCATENATE("[size=85][b]",IF(LEN(A225)&lt;3,CONCATENATE("[color=",Definicoes_Instrucoes!$B$5,"]",MID("000",1,3-LEN(A225)),"[/color]"),""),"[color=",Definicoes_Instrucoes!$B$1,"]",A225,"[/color]",IF(A225=1,CONCATENATE(" parceiro","[color=",Definicoes_Instrucoes!$B$5,"]","s","[/color]")," parceiros")," de hit, nota nº ",IF(LEN(C225)&lt;6,CONCATENATE("[color=",Definicoes_Instrucoes!$B$5,"]",MID("000000",1,6-LEN(C225)),"[/color]"),""),"[color=",Definicoes_Instrucoes!$B$2,"]",C225,"[/color]","[/b]"),"")</f>
        <v>[size=85][b][color=#E1EBF2]0[/color][color=red]22[/color] parceiros de hit, nota nº [color=#E1EBF2]0[/color][color=black]14468[/color][/b]</v>
      </c>
      <c r="L225" s="12" t="str">
        <f t="shared" si="18"/>
        <v xml:space="preserve"> - </v>
      </c>
      <c r="M225" s="23" t="str">
        <f>IF($B225&lt;&gt;"",CONCATENATE(" [b]","[color=",Definicoes_Instrucoes!$B$3,"]",$B225,"[/color]","[/b]"),"")</f>
        <v xml:space="preserve"> [b][color=#005188]2007-03-28[/color][/b]</v>
      </c>
      <c r="N225" s="12" t="str">
        <f t="shared" si="19"/>
        <v xml:space="preserve"> - :flag-es:</v>
      </c>
      <c r="O225" s="12" t="str">
        <f t="shared" si="20"/>
        <v xml:space="preserve"> [url=https://pt.eurobilltracker.com/notes/?id=27227094][color=black][b]koloh[/b][/color][/url]</v>
      </c>
      <c r="P225" s="15" t="str">
        <f>IF($H225&lt;&gt;"",CONCATENATE(" – [color=",Definicoes_Instrucoes!$B$4,"]",$H225,"[/color]"),"")</f>
        <v/>
      </c>
      <c r="Q225" s="15" t="str">
        <f t="shared" si="21"/>
        <v>[/size]</v>
      </c>
      <c r="R225" s="20" t="str">
        <f t="shared" si="25"/>
        <v>[size=85][b][color=#E1EBF2]0[/color][color=red]22[/color] parceiros de hit, nota nº [color=#E1EBF2]0[/color][color=black]14468[/color][/b] -  [b][color=#005188]2007-03-28[/color][/b] - :flag-es: [url=https://pt.eurobilltracker.com/notes/?id=27227094][color=black][b]koloh[/b][/color][/url][/size]</v>
      </c>
    </row>
    <row r="226" spans="1:18" x14ac:dyDescent="0.15">
      <c r="A226" s="39">
        <v>21</v>
      </c>
      <c r="B226" s="25" t="s">
        <v>71</v>
      </c>
      <c r="C226" s="1">
        <v>16678</v>
      </c>
      <c r="D226" s="34" t="s">
        <v>72</v>
      </c>
      <c r="E226" s="36">
        <v>68209</v>
      </c>
      <c r="F226" s="41" t="s">
        <v>10</v>
      </c>
      <c r="G226" s="36">
        <v>28198638</v>
      </c>
      <c r="I226" s="2" t="s">
        <v>8</v>
      </c>
      <c r="J226" s="15">
        <f t="shared" si="24"/>
        <v>225</v>
      </c>
      <c r="K226" s="12" t="str">
        <f>IF(AND($A226&lt;&gt;"",$C226&lt;&gt;""),CONCATENATE("[size=85][b]",IF(LEN(A226)&lt;3,CONCATENATE("[color=",Definicoes_Instrucoes!$B$5,"]",MID("000",1,3-LEN(A226)),"[/color]"),""),"[color=",Definicoes_Instrucoes!$B$1,"]",A226,"[/color]",IF(A226=1,CONCATENATE(" parceiro","[color=",Definicoes_Instrucoes!$B$5,"]","s","[/color]")," parceiros")," de hit, nota nº ",IF(LEN(C226)&lt;6,CONCATENATE("[color=",Definicoes_Instrucoes!$B$5,"]",MID("000000",1,6-LEN(C226)),"[/color]"),""),"[color=",Definicoes_Instrucoes!$B$2,"]",C226,"[/color]","[/b]"),"")</f>
        <v>[size=85][b][color=#E1EBF2]0[/color][color=red]21[/color] parceiros de hit, nota nº [color=#E1EBF2]0[/color][color=black]16678[/color][/b]</v>
      </c>
      <c r="L226" s="12" t="str">
        <f t="shared" si="18"/>
        <v xml:space="preserve"> - </v>
      </c>
      <c r="M226" s="23" t="str">
        <f>IF($B226&lt;&gt;"",CONCATENATE(" [b]","[color=",Definicoes_Instrucoes!$B$3,"]",$B226,"[/color]","[/b]"),"")</f>
        <v xml:space="preserve"> [b][color=#005188]2007-03-20[/color][/b]</v>
      </c>
      <c r="N226" s="12" t="str">
        <f t="shared" si="19"/>
        <v xml:space="preserve"> - :flag-pt:</v>
      </c>
      <c r="O226" s="12" t="str">
        <f t="shared" si="20"/>
        <v xml:space="preserve"> [url=https://pt.eurobilltracker.com/notes/?id=28198638][color=black][b]zeviana[/b][/color][/url]</v>
      </c>
      <c r="P226" s="15" t="str">
        <f>IF($H226&lt;&gt;"",CONCATENATE(" – [color=",Definicoes_Instrucoes!$B$4,"]",$H226,"[/color]"),"")</f>
        <v/>
      </c>
      <c r="Q226" s="15" t="str">
        <f t="shared" si="21"/>
        <v>[/size]</v>
      </c>
      <c r="R226" s="20" t="str">
        <f t="shared" si="25"/>
        <v>[size=85][b][color=#E1EBF2]0[/color][color=red]21[/color] parceiros de hit, nota nº [color=#E1EBF2]0[/color][color=black]16678[/color][/b] -  [b][color=#005188]2007-03-20[/color][/b] - :flag-pt: [url=https://pt.eurobilltracker.com/notes/?id=28198638][color=black][b]zeviana[/b][/color][/url][/size]</v>
      </c>
    </row>
    <row r="227" spans="1:18" x14ac:dyDescent="0.15">
      <c r="A227" s="39">
        <v>20</v>
      </c>
      <c r="B227" s="25" t="s">
        <v>69</v>
      </c>
      <c r="C227" s="1">
        <v>11022</v>
      </c>
      <c r="D227" s="34" t="s">
        <v>70</v>
      </c>
      <c r="E227" s="36">
        <v>81403</v>
      </c>
      <c r="F227" s="41" t="s">
        <v>10</v>
      </c>
      <c r="G227" s="36">
        <v>24860685</v>
      </c>
      <c r="I227" s="2" t="s">
        <v>8</v>
      </c>
      <c r="J227" s="15">
        <f t="shared" si="24"/>
        <v>226</v>
      </c>
      <c r="K227" s="12" t="str">
        <f>IF(AND($A227&lt;&gt;"",$C227&lt;&gt;""),CONCATENATE("[size=85][b]",IF(LEN(A227)&lt;3,CONCATENATE("[color=",Definicoes_Instrucoes!$B$5,"]",MID("000",1,3-LEN(A227)),"[/color]"),""),"[color=",Definicoes_Instrucoes!$B$1,"]",A227,"[/color]",IF(A227=1,CONCATENATE(" parceiro","[color=",Definicoes_Instrucoes!$B$5,"]","s","[/color]")," parceiros")," de hit, nota nº ",IF(LEN(C227)&lt;6,CONCATENATE("[color=",Definicoes_Instrucoes!$B$5,"]",MID("000000",1,6-LEN(C227)),"[/color]"),""),"[color=",Definicoes_Instrucoes!$B$2,"]",C227,"[/color]","[/b]"),"")</f>
        <v>[size=85][b][color=#E1EBF2]0[/color][color=red]20[/color] parceiros de hit, nota nº [color=#E1EBF2]0[/color][color=black]11022[/color][/b]</v>
      </c>
      <c r="L227" s="12" t="str">
        <f t="shared" si="18"/>
        <v xml:space="preserve"> - </v>
      </c>
      <c r="M227" s="23" t="str">
        <f>IF($B227&lt;&gt;"",CONCATENATE(" [b]","[color=",Definicoes_Instrucoes!$B$3,"]",$B227,"[/color]","[/b]"),"")</f>
        <v xml:space="preserve"> [b][color=#005188]2007-02-10[/color][/b]</v>
      </c>
      <c r="N227" s="12" t="str">
        <f t="shared" si="19"/>
        <v xml:space="preserve"> - :flag-pt:</v>
      </c>
      <c r="O227" s="12" t="str">
        <f t="shared" si="20"/>
        <v xml:space="preserve"> [url=https://pt.eurobilltracker.com/notes/?id=24860685][color=black][b]Eugen Robick[/b][/color][/url]</v>
      </c>
      <c r="P227" s="15" t="str">
        <f>IF($H227&lt;&gt;"",CONCATENATE(" – [color=",Definicoes_Instrucoes!$B$4,"]",$H227,"[/color]"),"")</f>
        <v/>
      </c>
      <c r="Q227" s="15" t="str">
        <f t="shared" si="21"/>
        <v>[/size]</v>
      </c>
      <c r="R227" s="20" t="str">
        <f t="shared" si="25"/>
        <v>[size=85][b][color=#E1EBF2]0[/color][color=red]20[/color] parceiros de hit, nota nº [color=#E1EBF2]0[/color][color=black]11022[/color][/b] -  [b][color=#005188]2007-02-10[/color][/b] - :flag-pt: [url=https://pt.eurobilltracker.com/notes/?id=24860685][color=black][b]Eugen Robick[/b][/color][/url][/size]</v>
      </c>
    </row>
    <row r="228" spans="1:18" x14ac:dyDescent="0.15">
      <c r="A228" s="39">
        <v>19</v>
      </c>
      <c r="B228" s="25" t="s">
        <v>67</v>
      </c>
      <c r="C228" s="1">
        <v>13847</v>
      </c>
      <c r="D228" s="34" t="s">
        <v>68</v>
      </c>
      <c r="E228" s="36">
        <v>68581</v>
      </c>
      <c r="F228" s="41" t="s">
        <v>10</v>
      </c>
      <c r="G228" s="36">
        <v>26440265</v>
      </c>
      <c r="I228" s="2" t="s">
        <v>8</v>
      </c>
      <c r="J228" s="15">
        <f t="shared" si="24"/>
        <v>227</v>
      </c>
      <c r="K228" s="12" t="str">
        <f>IF(AND($A228&lt;&gt;"",$C228&lt;&gt;""),CONCATENATE("[size=85][b]",IF(LEN(A228)&lt;3,CONCATENATE("[color=",Definicoes_Instrucoes!$B$5,"]",MID("000",1,3-LEN(A228)),"[/color]"),""),"[color=",Definicoes_Instrucoes!$B$1,"]",A228,"[/color]",IF(A228=1,CONCATENATE(" parceiro","[color=",Definicoes_Instrucoes!$B$5,"]","s","[/color]")," parceiros")," de hit, nota nº ",IF(LEN(C228)&lt;6,CONCATENATE("[color=",Definicoes_Instrucoes!$B$5,"]",MID("000000",1,6-LEN(C228)),"[/color]"),""),"[color=",Definicoes_Instrucoes!$B$2,"]",C228,"[/color]","[/b]"),"")</f>
        <v>[size=85][b][color=#E1EBF2]0[/color][color=red]19[/color] parceiros de hit, nota nº [color=#E1EBF2]0[/color][color=black]13847[/color][/b]</v>
      </c>
      <c r="L228" s="12" t="str">
        <f t="shared" si="18"/>
        <v xml:space="preserve"> - </v>
      </c>
      <c r="M228" s="23" t="str">
        <f>IF($B228&lt;&gt;"",CONCATENATE(" [b]","[color=",Definicoes_Instrucoes!$B$3,"]",$B228,"[/color]","[/b]"),"")</f>
        <v xml:space="preserve"> [b][color=#005188]2007-02-04[/color][/b]</v>
      </c>
      <c r="N228" s="12" t="str">
        <f t="shared" si="19"/>
        <v xml:space="preserve"> - :flag-pt:</v>
      </c>
      <c r="O228" s="12" t="str">
        <f t="shared" si="20"/>
        <v xml:space="preserve"> [url=https://pt.eurobilltracker.com/notes/?id=26440265][color=black][b]kim car[/b][/color][/url]</v>
      </c>
      <c r="P228" s="15" t="str">
        <f>IF($H228&lt;&gt;"",CONCATENATE(" – [color=",Definicoes_Instrucoes!$B$4,"]",$H228,"[/color]"),"")</f>
        <v/>
      </c>
      <c r="Q228" s="15" t="str">
        <f t="shared" si="21"/>
        <v>[/size]</v>
      </c>
      <c r="R228" s="20" t="str">
        <f t="shared" si="25"/>
        <v>[size=85][b][color=#E1EBF2]0[/color][color=red]19[/color] parceiros de hit, nota nº [color=#E1EBF2]0[/color][color=black]13847[/color][/b] -  [b][color=#005188]2007-02-04[/color][/b] - :flag-pt: [url=https://pt.eurobilltracker.com/notes/?id=26440265][color=black][b]kim car[/b][/color][/url][/size]</v>
      </c>
    </row>
    <row r="229" spans="1:18" x14ac:dyDescent="0.15">
      <c r="A229" s="39">
        <v>18</v>
      </c>
      <c r="B229" s="25" t="s">
        <v>65</v>
      </c>
      <c r="C229" s="1">
        <v>11095</v>
      </c>
      <c r="D229" s="34" t="s">
        <v>66</v>
      </c>
      <c r="E229" s="36">
        <v>89207</v>
      </c>
      <c r="F229" s="41" t="s">
        <v>10</v>
      </c>
      <c r="G229" s="40">
        <v>24908783</v>
      </c>
      <c r="H229" s="26"/>
      <c r="I229" s="2" t="s">
        <v>8</v>
      </c>
      <c r="J229" s="15">
        <f t="shared" si="24"/>
        <v>228</v>
      </c>
      <c r="K229" s="12" t="str">
        <f>IF(AND($A229&lt;&gt;"",$C229&lt;&gt;""),CONCATENATE("[size=85][b]",IF(LEN(A229)&lt;3,CONCATENATE("[color=",Definicoes_Instrucoes!$B$5,"]",MID("000",1,3-LEN(A229)),"[/color]"),""),"[color=",Definicoes_Instrucoes!$B$1,"]",A229,"[/color]",IF(A229=1,CONCATENATE(" parceiro","[color=",Definicoes_Instrucoes!$B$5,"]","s","[/color]")," parceiros")," de hit, nota nº ",IF(LEN(C229)&lt;6,CONCATENATE("[color=",Definicoes_Instrucoes!$B$5,"]",MID("000000",1,6-LEN(C229)),"[/color]"),""),"[color=",Definicoes_Instrucoes!$B$2,"]",C229,"[/color]","[/b]"),"")</f>
        <v>[size=85][b][color=#E1EBF2]0[/color][color=red]18[/color] parceiros de hit, nota nº [color=#E1EBF2]0[/color][color=black]11095[/color][/b]</v>
      </c>
      <c r="L229" s="12" t="str">
        <f t="shared" si="18"/>
        <v xml:space="preserve"> - </v>
      </c>
      <c r="M229" s="23" t="str">
        <f>IF($B229&lt;&gt;"",CONCATENATE(" [b]","[color=",Definicoes_Instrucoes!$B$3,"]",$B229,"[/color]","[/b]"),"")</f>
        <v xml:space="preserve"> [b][color=#005188]2006-12-24[/color][/b]</v>
      </c>
      <c r="N229" s="12" t="str">
        <f t="shared" si="19"/>
        <v xml:space="preserve"> - :flag-pt:</v>
      </c>
      <c r="O229" s="12" t="str">
        <f t="shared" si="20"/>
        <v xml:space="preserve"> [url=https://pt.eurobilltracker.com/notes/?id=24908783][color=black][b]ceição[/b][/color][/url]</v>
      </c>
      <c r="P229" s="15" t="str">
        <f>IF($H229&lt;&gt;"",CONCATENATE(" – [color=",Definicoes_Instrucoes!$B$4,"]",$H229,"[/color]"),"")</f>
        <v/>
      </c>
      <c r="Q229" s="15" t="str">
        <f t="shared" si="21"/>
        <v>[/size]</v>
      </c>
      <c r="R229" s="20" t="str">
        <f t="shared" si="25"/>
        <v>[size=85][b][color=#E1EBF2]0[/color][color=red]18[/color] parceiros de hit, nota nº [color=#E1EBF2]0[/color][color=black]11095[/color][/b] -  [b][color=#005188]2006-12-24[/color][/b] - :flag-pt: [url=https://pt.eurobilltracker.com/notes/?id=24908783][color=black][b]ceição[/b][/color][/url][/size]</v>
      </c>
    </row>
    <row r="230" spans="1:18" x14ac:dyDescent="0.15">
      <c r="A230" s="39">
        <v>17</v>
      </c>
      <c r="B230" s="25" t="s">
        <v>62</v>
      </c>
      <c r="C230" s="1">
        <v>9836</v>
      </c>
      <c r="D230" s="34" t="s">
        <v>64</v>
      </c>
      <c r="E230" s="36">
        <v>48485</v>
      </c>
      <c r="F230" s="41" t="s">
        <v>10</v>
      </c>
      <c r="G230" s="36">
        <v>24146954</v>
      </c>
      <c r="I230" s="2" t="s">
        <v>8</v>
      </c>
      <c r="J230" s="15">
        <f t="shared" si="24"/>
        <v>229</v>
      </c>
      <c r="K230" s="12" t="str">
        <f>IF(AND($A230&lt;&gt;"",$C230&lt;&gt;""),CONCATENATE("[size=85][b]",IF(LEN(A230)&lt;3,CONCATENATE("[color=",Definicoes_Instrucoes!$B$5,"]",MID("000",1,3-LEN(A230)),"[/color]"),""),"[color=",Definicoes_Instrucoes!$B$1,"]",A230,"[/color]",IF(A230=1,CONCATENATE(" parceiro","[color=",Definicoes_Instrucoes!$B$5,"]","s","[/color]")," parceiros")," de hit, nota nº ",IF(LEN(C230)&lt;6,CONCATENATE("[color=",Definicoes_Instrucoes!$B$5,"]",MID("000000",1,6-LEN(C230)),"[/color]"),""),"[color=",Definicoes_Instrucoes!$B$2,"]",C230,"[/color]","[/b]"),"")</f>
        <v>[size=85][b][color=#E1EBF2]0[/color][color=red]17[/color] parceiros de hit, nota nº [color=#E1EBF2]00[/color][color=black]9836[/color][/b]</v>
      </c>
      <c r="L230" s="12" t="str">
        <f t="shared" si="18"/>
        <v xml:space="preserve"> - </v>
      </c>
      <c r="M230" s="23" t="str">
        <f>IF($B230&lt;&gt;"",CONCATENATE(" [b]","[color=",Definicoes_Instrucoes!$B$3,"]",$B230,"[/color]","[/b]"),"")</f>
        <v xml:space="preserve"> [b][color=#005188]2006-12-03[/color][/b]</v>
      </c>
      <c r="N230" s="12" t="str">
        <f t="shared" ref="N230:N246" si="26">IF($F230&lt;&gt;"",CONCATENATE(" - ",$F230),"")</f>
        <v xml:space="preserve"> - :flag-pt:</v>
      </c>
      <c r="O230" s="12" t="str">
        <f t="shared" ref="O230:O246" si="27">IF(AND($D230&lt;&gt;"",$G230&lt;&gt;"",$I230&lt;&gt;""),CONCATENATE(" ",IF($G230&lt;&gt;"",CONCATENATE("[url=https://pt.eurobilltracker.com/notes/?id=",$G230,"]"),""),"[color=",$I230,"][b]",$D230,"[/b][/color]",IF($G230&lt;&gt;"","[/url]","")),"")</f>
        <v xml:space="preserve"> [url=https://pt.eurobilltracker.com/notes/?id=24146954][color=black][b]rjc[/b][/color][/url]</v>
      </c>
      <c r="P230" s="15" t="str">
        <f>IF($H230&lt;&gt;"",CONCATENATE(" – [color=",Definicoes_Instrucoes!$B$4,"]",$H230,"[/color]"),"")</f>
        <v/>
      </c>
      <c r="Q230" s="15" t="str">
        <f t="shared" si="21"/>
        <v>[/size]</v>
      </c>
      <c r="R230" s="20" t="str">
        <f t="shared" si="25"/>
        <v>[size=85][b][color=#E1EBF2]0[/color][color=red]17[/color] parceiros de hit, nota nº [color=#E1EBF2]00[/color][color=black]9836[/color][/b] -  [b][color=#005188]2006-12-03[/color][/b] - :flag-pt: [url=https://pt.eurobilltracker.com/notes/?id=24146954][color=black][b]rjc[/b][/color][/url][/size]</v>
      </c>
    </row>
    <row r="231" spans="1:18" x14ac:dyDescent="0.15">
      <c r="A231" s="39">
        <v>16</v>
      </c>
      <c r="B231" s="25" t="s">
        <v>62</v>
      </c>
      <c r="C231" s="1">
        <v>9826</v>
      </c>
      <c r="D231" s="34" t="s">
        <v>63</v>
      </c>
      <c r="E231" s="36">
        <v>69230</v>
      </c>
      <c r="F231" s="41" t="s">
        <v>10</v>
      </c>
      <c r="G231" s="36">
        <v>24146944</v>
      </c>
      <c r="I231" s="2" t="s">
        <v>8</v>
      </c>
      <c r="J231" s="15">
        <f t="shared" si="24"/>
        <v>230</v>
      </c>
      <c r="K231" s="12" t="str">
        <f>IF(AND($A231&lt;&gt;"",$C231&lt;&gt;""),CONCATENATE("[size=85][b]",IF(LEN(A231)&lt;3,CONCATENATE("[color=",Definicoes_Instrucoes!$B$5,"]",MID("000",1,3-LEN(A231)),"[/color]"),""),"[color=",Definicoes_Instrucoes!$B$1,"]",A231,"[/color]",IF(A231=1,CONCATENATE(" parceiro","[color=",Definicoes_Instrucoes!$B$5,"]","s","[/color]")," parceiros")," de hit, nota nº ",IF(LEN(C231)&lt;6,CONCATENATE("[color=",Definicoes_Instrucoes!$B$5,"]",MID("000000",1,6-LEN(C231)),"[/color]"),""),"[color=",Definicoes_Instrucoes!$B$2,"]",C231,"[/color]","[/b]"),"")</f>
        <v>[size=85][b][color=#E1EBF2]0[/color][color=red]16[/color] parceiros de hit, nota nº [color=#E1EBF2]00[/color][color=black]9826[/color][/b]</v>
      </c>
      <c r="L231" s="12" t="str">
        <f t="shared" si="18"/>
        <v xml:space="preserve"> - </v>
      </c>
      <c r="M231" s="23" t="str">
        <f>IF($B231&lt;&gt;"",CONCATENATE(" [b]","[color=",Definicoes_Instrucoes!$B$3,"]",$B231,"[/color]","[/b]"),"")</f>
        <v xml:space="preserve"> [b][color=#005188]2006-12-03[/color][/b]</v>
      </c>
      <c r="N231" s="12" t="str">
        <f t="shared" si="26"/>
        <v xml:space="preserve"> - :flag-pt:</v>
      </c>
      <c r="O231" s="12" t="str">
        <f t="shared" si="27"/>
        <v xml:space="preserve"> [url=https://pt.eurobilltracker.com/notes/?id=24146944][color=black][b]ssilva[/b][/color][/url]</v>
      </c>
      <c r="P231" s="15" t="str">
        <f>IF($H231&lt;&gt;"",CONCATENATE(" – [color=",Definicoes_Instrucoes!$B$4,"]",$H231,"[/color]"),"")</f>
        <v/>
      </c>
      <c r="Q231" s="15" t="str">
        <f t="shared" si="21"/>
        <v>[/size]</v>
      </c>
      <c r="R231" s="20" t="str">
        <f t="shared" si="25"/>
        <v>[size=85][b][color=#E1EBF2]0[/color][color=red]16[/color] parceiros de hit, nota nº [color=#E1EBF2]00[/color][color=black]9826[/color][/b] -  [b][color=#005188]2006-12-03[/color][/b] - :flag-pt: [url=https://pt.eurobilltracker.com/notes/?id=24146944][color=black][b]ssilva[/b][/color][/url][/size]</v>
      </c>
    </row>
    <row r="232" spans="1:18" x14ac:dyDescent="0.15">
      <c r="A232" s="39">
        <v>15</v>
      </c>
      <c r="B232" s="25" t="s">
        <v>61</v>
      </c>
      <c r="C232" s="1">
        <v>8858</v>
      </c>
      <c r="D232" s="34" t="s">
        <v>20</v>
      </c>
      <c r="E232" s="36">
        <v>72277</v>
      </c>
      <c r="F232" s="41" t="s">
        <v>10</v>
      </c>
      <c r="G232" s="36">
        <v>23722950</v>
      </c>
      <c r="I232" s="2" t="s">
        <v>8</v>
      </c>
      <c r="J232" s="15">
        <f t="shared" si="24"/>
        <v>231</v>
      </c>
      <c r="K232" s="12" t="str">
        <f>IF(AND($A232&lt;&gt;"",$C232&lt;&gt;""),CONCATENATE("[size=85][b]",IF(LEN(A232)&lt;3,CONCATENATE("[color=",Definicoes_Instrucoes!$B$5,"]",MID("000",1,3-LEN(A232)),"[/color]"),""),"[color=",Definicoes_Instrucoes!$B$1,"]",A232,"[/color]",IF(A232=1,CONCATENATE(" parceiro","[color=",Definicoes_Instrucoes!$B$5,"]","s","[/color]")," parceiros")," de hit, nota nº ",IF(LEN(C232)&lt;6,CONCATENATE("[color=",Definicoes_Instrucoes!$B$5,"]",MID("000000",1,6-LEN(C232)),"[/color]"),""),"[color=",Definicoes_Instrucoes!$B$2,"]",C232,"[/color]","[/b]"),"")</f>
        <v>[size=85][b][color=#E1EBF2]0[/color][color=red]15[/color] parceiros de hit, nota nº [color=#E1EBF2]00[/color][color=black]8858[/color][/b]</v>
      </c>
      <c r="L232" s="12" t="str">
        <f t="shared" si="18"/>
        <v xml:space="preserve"> - </v>
      </c>
      <c r="M232" s="23" t="str">
        <f>IF($B232&lt;&gt;"",CONCATENATE(" [b]","[color=",Definicoes_Instrucoes!$B$3,"]",$B232,"[/color]","[/b]"),"")</f>
        <v xml:space="preserve"> [b][color=#005188]2006-11-21[/color][/b]</v>
      </c>
      <c r="N232" s="12" t="str">
        <f t="shared" si="26"/>
        <v xml:space="preserve"> - :flag-pt:</v>
      </c>
      <c r="O232" s="12" t="str">
        <f t="shared" si="27"/>
        <v xml:space="preserve"> [url=https://pt.eurobilltracker.com/notes/?id=23722950][color=black][b]Myxovirus[/b][/color][/url]</v>
      </c>
      <c r="P232" s="15" t="str">
        <f>IF($H232&lt;&gt;"",CONCATENATE(" – [color=",Definicoes_Instrucoes!$B$4,"]",$H232,"[/color]"),"")</f>
        <v/>
      </c>
      <c r="Q232" s="15" t="str">
        <f t="shared" si="21"/>
        <v>[/size]</v>
      </c>
      <c r="R232" s="20" t="str">
        <f t="shared" si="25"/>
        <v>[size=85][b][color=#E1EBF2]0[/color][color=red]15[/color] parceiros de hit, nota nº [color=#E1EBF2]00[/color][color=black]8858[/color][/b] -  [b][color=#005188]2006-11-21[/color][/b] - :flag-pt: [url=https://pt.eurobilltracker.com/notes/?id=23722950][color=black][b]Myxovirus[/b][/color][/url][/size]</v>
      </c>
    </row>
    <row r="233" spans="1:18" x14ac:dyDescent="0.15">
      <c r="A233" s="39">
        <v>14</v>
      </c>
      <c r="B233" s="25" t="s">
        <v>59</v>
      </c>
      <c r="C233" s="1">
        <v>8460</v>
      </c>
      <c r="D233" s="34" t="s">
        <v>27</v>
      </c>
      <c r="E233" s="36">
        <v>84745</v>
      </c>
      <c r="F233" s="41" t="s">
        <v>10</v>
      </c>
      <c r="G233" s="36">
        <v>23602384</v>
      </c>
      <c r="H233" s="26" t="s">
        <v>60</v>
      </c>
      <c r="I233" s="2" t="s">
        <v>8</v>
      </c>
      <c r="J233" s="15">
        <f t="shared" si="24"/>
        <v>232</v>
      </c>
      <c r="K233" s="12" t="str">
        <f>IF(AND($A233&lt;&gt;"",$C233&lt;&gt;""),CONCATENATE("[size=85][b]",IF(LEN(A233)&lt;3,CONCATENATE("[color=",Definicoes_Instrucoes!$B$5,"]",MID("000",1,3-LEN(A233)),"[/color]"),""),"[color=",Definicoes_Instrucoes!$B$1,"]",A233,"[/color]",IF(A233=1,CONCATENATE(" parceiro","[color=",Definicoes_Instrucoes!$B$5,"]","s","[/color]")," parceiros")," de hit, nota nº ",IF(LEN(C233)&lt;6,CONCATENATE("[color=",Definicoes_Instrucoes!$B$5,"]",MID("000000",1,6-LEN(C233)),"[/color]"),""),"[color=",Definicoes_Instrucoes!$B$2,"]",C233,"[/color]","[/b]"),"")</f>
        <v>[size=85][b][color=#E1EBF2]0[/color][color=red]14[/color] parceiros de hit, nota nº [color=#E1EBF2]00[/color][color=black]8460[/color][/b]</v>
      </c>
      <c r="L233" s="12" t="str">
        <f t="shared" si="18"/>
        <v xml:space="preserve"> - </v>
      </c>
      <c r="M233" s="23" t="str">
        <f>IF($B233&lt;&gt;"",CONCATENATE(" [b]","[color=",Definicoes_Instrucoes!$B$3,"]",$B233,"[/color]","[/b]"),"")</f>
        <v xml:space="preserve"> [b][color=#005188]2006-11-18[/color][/b]</v>
      </c>
      <c r="N233" s="12" t="str">
        <f t="shared" si="26"/>
        <v xml:space="preserve"> - :flag-pt:</v>
      </c>
      <c r="O233" s="12" t="str">
        <f t="shared" si="27"/>
        <v xml:space="preserve"> [url=https://pt.eurobilltracker.com/notes/?id=23602384][color=black][b]diogocanilho®[/b][/color][/url]</v>
      </c>
      <c r="P233" s="15" t="str">
        <f>IF($H233&lt;&gt;"",CONCATENATE(" – [color=",Definicoes_Instrucoes!$B$4,"]",$H233,"[/color]"),"")</f>
        <v xml:space="preserve"> – [color=orange]O meu primeiro hit totalmente Bairradino[/color]</v>
      </c>
      <c r="Q233" s="15" t="str">
        <f t="shared" si="21"/>
        <v>[/size]</v>
      </c>
      <c r="R233" s="20" t="str">
        <f t="shared" si="25"/>
        <v>[size=85][b][color=#E1EBF2]0[/color][color=red]14[/color] parceiros de hit, nota nº [color=#E1EBF2]00[/color][color=black]8460[/color][/b] -  [b][color=#005188]2006-11-18[/color][/b] - :flag-pt: [url=https://pt.eurobilltracker.com/notes/?id=23602384][color=black][b]diogocanilho®[/b][/color][/url] – [color=orange]O meu primeiro hit totalmente Bairradino[/color][/size]</v>
      </c>
    </row>
    <row r="234" spans="1:18" x14ac:dyDescent="0.15">
      <c r="A234" s="39">
        <v>13</v>
      </c>
      <c r="B234" s="25" t="s">
        <v>57</v>
      </c>
      <c r="C234" s="1">
        <v>4804</v>
      </c>
      <c r="D234" s="34" t="s">
        <v>58</v>
      </c>
      <c r="E234" s="36">
        <v>71229</v>
      </c>
      <c r="F234" s="41" t="s">
        <v>10</v>
      </c>
      <c r="G234" s="40">
        <v>21315299</v>
      </c>
      <c r="I234" s="2" t="s">
        <v>8</v>
      </c>
      <c r="J234" s="15">
        <f t="shared" si="24"/>
        <v>233</v>
      </c>
      <c r="K234" s="12" t="str">
        <f>IF(AND($A234&lt;&gt;"",$C234&lt;&gt;""),CONCATENATE("[size=85][b]",IF(LEN(A234)&lt;3,CONCATENATE("[color=",Definicoes_Instrucoes!$B$5,"]",MID("000",1,3-LEN(A234)),"[/color]"),""),"[color=",Definicoes_Instrucoes!$B$1,"]",A234,"[/color]",IF(A234=1,CONCATENATE(" parceiro","[color=",Definicoes_Instrucoes!$B$5,"]","s","[/color]")," parceiros")," de hit, nota nº ",IF(LEN(C234)&lt;6,CONCATENATE("[color=",Definicoes_Instrucoes!$B$5,"]",MID("000000",1,6-LEN(C234)),"[/color]"),""),"[color=",Definicoes_Instrucoes!$B$2,"]",C234,"[/color]","[/b]"),"")</f>
        <v>[size=85][b][color=#E1EBF2]0[/color][color=red]13[/color] parceiros de hit, nota nº [color=#E1EBF2]00[/color][color=black]4804[/color][/b]</v>
      </c>
      <c r="L234" s="12" t="str">
        <f t="shared" si="18"/>
        <v xml:space="preserve"> - </v>
      </c>
      <c r="M234" s="23" t="str">
        <f>IF($B234&lt;&gt;"",CONCATENATE(" [b]","[color=",Definicoes_Instrucoes!$B$3,"]",$B234,"[/color]","[/b]"),"")</f>
        <v xml:space="preserve"> [b][color=#005188]2006-11-13[/color][/b]</v>
      </c>
      <c r="N234" s="12" t="str">
        <f t="shared" si="26"/>
        <v xml:space="preserve"> - :flag-pt:</v>
      </c>
      <c r="O234" s="12" t="str">
        <f t="shared" si="27"/>
        <v xml:space="preserve"> [url=https://pt.eurobilltracker.com/notes/?id=21315299][color=black][b]jose antónio alexandrino seabra[/b][/color][/url]</v>
      </c>
      <c r="P234" s="15" t="str">
        <f>IF($H234&lt;&gt;"",CONCATENATE(" – [color=",Definicoes_Instrucoes!$B$4,"]",$H234,"[/color]"),"")</f>
        <v/>
      </c>
      <c r="Q234" s="15" t="str">
        <f t="shared" si="21"/>
        <v>[/size]</v>
      </c>
      <c r="R234" s="20" t="str">
        <f t="shared" ref="R234:R246" si="28">IF(AND($A234&lt;&gt;"",$B234&lt;&gt;"",$C234&lt;&gt;"",$D234&lt;&gt;"",$F234&lt;&gt;"",$G234&lt;&gt;"",$I234&lt;&gt;""),CONCATENATE(K234,L234,M234,N234,O234,P234,Q234),"")</f>
        <v>[size=85][b][color=#E1EBF2]0[/color][color=red]13[/color] parceiros de hit, nota nº [color=#E1EBF2]00[/color][color=black]4804[/color][/b] -  [b][color=#005188]2006-11-13[/color][/b] - :flag-pt: [url=https://pt.eurobilltracker.com/notes/?id=21315299][color=black][b]jose antónio alexandrino seabra[/b][/color][/url][/size]</v>
      </c>
    </row>
    <row r="235" spans="1:18" x14ac:dyDescent="0.15">
      <c r="A235" s="39">
        <v>12</v>
      </c>
      <c r="B235" s="25" t="s">
        <v>55</v>
      </c>
      <c r="C235" s="1">
        <v>8066</v>
      </c>
      <c r="D235" s="34" t="s">
        <v>17</v>
      </c>
      <c r="E235" s="36">
        <v>68413</v>
      </c>
      <c r="F235" s="41" t="s">
        <v>10</v>
      </c>
      <c r="G235" s="36">
        <v>23330707</v>
      </c>
      <c r="H235" s="27" t="s">
        <v>56</v>
      </c>
      <c r="I235" s="2" t="s">
        <v>8</v>
      </c>
      <c r="J235" s="15">
        <f t="shared" si="24"/>
        <v>234</v>
      </c>
      <c r="K235" s="12" t="str">
        <f>IF(AND($A235&lt;&gt;"",$C235&lt;&gt;""),CONCATENATE("[size=85][b]",IF(LEN(A235)&lt;3,CONCATENATE("[color=",Definicoes_Instrucoes!$B$5,"]",MID("000",1,3-LEN(A235)),"[/color]"),""),"[color=",Definicoes_Instrucoes!$B$1,"]",A235,"[/color]",IF(A235=1,CONCATENATE(" parceiro","[color=",Definicoes_Instrucoes!$B$5,"]","s","[/color]")," parceiros")," de hit, nota nº ",IF(LEN(C235)&lt;6,CONCATENATE("[color=",Definicoes_Instrucoes!$B$5,"]",MID("000000",1,6-LEN(C235)),"[/color]"),""),"[color=",Definicoes_Instrucoes!$B$2,"]",C235,"[/color]","[/b]"),"")</f>
        <v>[size=85][b][color=#E1EBF2]0[/color][color=red]12[/color] parceiros de hit, nota nº [color=#E1EBF2]00[/color][color=black]8066[/color][/b]</v>
      </c>
      <c r="L235" s="12" t="str">
        <f t="shared" si="18"/>
        <v xml:space="preserve"> - </v>
      </c>
      <c r="M235" s="23" t="str">
        <f>IF($B235&lt;&gt;"",CONCATENATE(" [b]","[color=",Definicoes_Instrucoes!$B$3,"]",$B235,"[/color]","[/b]"),"")</f>
        <v xml:space="preserve"> [b][color=#005188]2006-11-10[/color][/b]</v>
      </c>
      <c r="N235" s="12" t="str">
        <f t="shared" si="26"/>
        <v xml:space="preserve"> - :flag-pt:</v>
      </c>
      <c r="O235" s="12" t="str">
        <f t="shared" si="27"/>
        <v xml:space="preserve"> [url=https://pt.eurobilltracker.com/notes/?id=23330707][color=black][b]Eureka.72[/b][/color][/url]</v>
      </c>
      <c r="P235" s="15" t="str">
        <f>IF($H235&lt;&gt;"",CONCATENATE(" – [color=",Definicoes_Instrucoes!$B$4,"]",$H235,"[/color]"),"")</f>
        <v xml:space="preserve"> – [color=orange]O meu primeiro hit com o tinhoso de Vale de Cambra[/color]</v>
      </c>
      <c r="Q235" s="15" t="str">
        <f t="shared" si="21"/>
        <v>[/size]</v>
      </c>
      <c r="R235" s="20" t="str">
        <f t="shared" si="28"/>
        <v>[size=85][b][color=#E1EBF2]0[/color][color=red]12[/color] parceiros de hit, nota nº [color=#E1EBF2]00[/color][color=black]8066[/color][/b] -  [b][color=#005188]2006-11-10[/color][/b] - :flag-pt: [url=https://pt.eurobilltracker.com/notes/?id=23330707][color=black][b]Eureka.72[/b][/color][/url] – [color=orange]O meu primeiro hit com o tinhoso de Vale de Cambra[/color][/size]</v>
      </c>
    </row>
    <row r="236" spans="1:18" x14ac:dyDescent="0.15">
      <c r="A236" s="39">
        <v>11</v>
      </c>
      <c r="B236" s="25" t="s">
        <v>52</v>
      </c>
      <c r="C236" s="1">
        <v>7106</v>
      </c>
      <c r="D236" s="34" t="s">
        <v>53</v>
      </c>
      <c r="E236" s="36">
        <v>93684</v>
      </c>
      <c r="F236" s="41" t="s">
        <v>10</v>
      </c>
      <c r="G236" s="36">
        <v>22606367</v>
      </c>
      <c r="I236" s="2" t="s">
        <v>8</v>
      </c>
      <c r="J236" s="15">
        <f t="shared" si="24"/>
        <v>235</v>
      </c>
      <c r="K236" s="12" t="str">
        <f>IF(AND($A236&lt;&gt;"",$C236&lt;&gt;""),CONCATENATE("[size=85][b]",IF(LEN(A236)&lt;3,CONCATENATE("[color=",Definicoes_Instrucoes!$B$5,"]",MID("000",1,3-LEN(A236)),"[/color]"),""),"[color=",Definicoes_Instrucoes!$B$1,"]",A236,"[/color]",IF(A236=1,CONCATENATE(" parceiro","[color=",Definicoes_Instrucoes!$B$5,"]","s","[/color]")," parceiros")," de hit, nota nº ",IF(LEN(C236)&lt;6,CONCATENATE("[color=",Definicoes_Instrucoes!$B$5,"]",MID("000000",1,6-LEN(C236)),"[/color]"),""),"[color=",Definicoes_Instrucoes!$B$2,"]",C236,"[/color]","[/b]"),"")</f>
        <v>[size=85][b][color=#E1EBF2]0[/color][color=red]11[/color] parceiros de hit, nota nº [color=#E1EBF2]00[/color][color=black]7106[/color][/b]</v>
      </c>
      <c r="L236" s="12" t="str">
        <f t="shared" si="18"/>
        <v xml:space="preserve"> - </v>
      </c>
      <c r="M236" s="23" t="str">
        <f>IF($B236&lt;&gt;"",CONCATENATE(" [b]","[color=",Definicoes_Instrucoes!$B$3,"]",$B236,"[/color]","[/b]"),"")</f>
        <v xml:space="preserve"> [b][color=#005188]2006-11-03[/color][/b]</v>
      </c>
      <c r="N236" s="12" t="str">
        <f t="shared" si="26"/>
        <v xml:space="preserve"> - :flag-pt:</v>
      </c>
      <c r="O236" s="12" t="str">
        <f t="shared" si="27"/>
        <v xml:space="preserve"> [url=https://pt.eurobilltracker.com/notes/?id=22606367][color=black][b]jmrc[/b][/color][/url]</v>
      </c>
      <c r="P236" s="15" t="str">
        <f>IF($H236&lt;&gt;"",CONCATENATE(" – [color=",Definicoes_Instrucoes!$B$4,"]",$H236,"[/color]"),"")</f>
        <v/>
      </c>
      <c r="Q236" s="15" t="str">
        <f t="shared" si="21"/>
        <v>[/size]</v>
      </c>
      <c r="R236" s="20" t="str">
        <f t="shared" si="28"/>
        <v>[size=85][b][color=#E1EBF2]0[/color][color=red]11[/color] parceiros de hit, nota nº [color=#E1EBF2]00[/color][color=black]7106[/color][/b] -  [b][color=#005188]2006-11-03[/color][/b] - :flag-pt: [url=https://pt.eurobilltracker.com/notes/?id=22606367][color=black][b]jmrc[/b][/color][/url][/size]</v>
      </c>
    </row>
    <row r="237" spans="1:18" x14ac:dyDescent="0.15">
      <c r="A237" s="39">
        <v>10</v>
      </c>
      <c r="B237" s="25" t="s">
        <v>50</v>
      </c>
      <c r="C237" s="1">
        <v>231</v>
      </c>
      <c r="D237" s="34" t="s">
        <v>51</v>
      </c>
      <c r="E237" s="36">
        <v>49842</v>
      </c>
      <c r="F237" s="41" t="s">
        <v>10</v>
      </c>
      <c r="G237" s="36">
        <v>13043322</v>
      </c>
      <c r="H237" s="26"/>
      <c r="I237" s="2" t="s">
        <v>8</v>
      </c>
      <c r="J237" s="15">
        <f t="shared" si="24"/>
        <v>236</v>
      </c>
      <c r="K237" s="12" t="str">
        <f>IF(AND($A237&lt;&gt;"",$C237&lt;&gt;""),CONCATENATE("[size=85][b]",IF(LEN(A237)&lt;3,CONCATENATE("[color=",Definicoes_Instrucoes!$B$5,"]",MID("000",1,3-LEN(A237)),"[/color]"),""),"[color=",Definicoes_Instrucoes!$B$1,"]",A237,"[/color]",IF(A237=1,CONCATENATE(" parceiro","[color=",Definicoes_Instrucoes!$B$5,"]","s","[/color]")," parceiros")," de hit, nota nº ",IF(LEN(C237)&lt;6,CONCATENATE("[color=",Definicoes_Instrucoes!$B$5,"]",MID("000000",1,6-LEN(C237)),"[/color]"),""),"[color=",Definicoes_Instrucoes!$B$2,"]",C237,"[/color]","[/b]"),"")</f>
        <v>[size=85][b][color=#E1EBF2]0[/color][color=red]10[/color] parceiros de hit, nota nº [color=#E1EBF2]000[/color][color=black]231[/color][/b]</v>
      </c>
      <c r="L237" s="12" t="str">
        <f t="shared" si="18"/>
        <v xml:space="preserve"> - </v>
      </c>
      <c r="M237" s="23" t="str">
        <f>IF($B237&lt;&gt;"",CONCATENATE(" [b]","[color=",Definicoes_Instrucoes!$B$3,"]",$B237,"[/color]","[/b]"),"")</f>
        <v xml:space="preserve"> [b][color=#005188]2006-10-24[/color][/b]</v>
      </c>
      <c r="N237" s="12" t="str">
        <f t="shared" si="26"/>
        <v xml:space="preserve"> - :flag-pt:</v>
      </c>
      <c r="O237" s="12" t="str">
        <f t="shared" si="27"/>
        <v xml:space="preserve"> [url=https://pt.eurobilltracker.com/notes/?id=13043322][color=black][b]jccom[/b][/color][/url]</v>
      </c>
      <c r="P237" s="15" t="str">
        <f>IF($H237&lt;&gt;"",CONCATENATE(" – [color=",Definicoes_Instrucoes!$B$4,"]",$H237,"[/color]"),"")</f>
        <v/>
      </c>
      <c r="Q237" s="15" t="str">
        <f t="shared" si="21"/>
        <v>[/size]</v>
      </c>
      <c r="R237" s="20" t="str">
        <f t="shared" si="28"/>
        <v>[size=85][b][color=#E1EBF2]0[/color][color=red]10[/color] parceiros de hit, nota nº [color=#E1EBF2]000[/color][color=black]231[/color][/b] -  [b][color=#005188]2006-10-24[/color][/b] - :flag-pt: [url=https://pt.eurobilltracker.com/notes/?id=13043322][color=black][b]jccom[/b][/color][/url][/size]</v>
      </c>
    </row>
    <row r="238" spans="1:18" x14ac:dyDescent="0.15">
      <c r="A238" s="39">
        <v>9</v>
      </c>
      <c r="B238" s="25" t="s">
        <v>49</v>
      </c>
      <c r="C238" s="1">
        <v>6648</v>
      </c>
      <c r="D238" s="34" t="s">
        <v>25</v>
      </c>
      <c r="E238" s="36">
        <v>56387</v>
      </c>
      <c r="F238" s="41" t="s">
        <v>10</v>
      </c>
      <c r="G238" s="36">
        <v>22269258</v>
      </c>
      <c r="I238" s="2" t="s">
        <v>8</v>
      </c>
      <c r="J238" s="15">
        <f t="shared" si="24"/>
        <v>237</v>
      </c>
      <c r="K238" s="12" t="str">
        <f>IF(AND($A238&lt;&gt;"",$C238&lt;&gt;""),CONCATENATE("[size=85][b]",IF(LEN(A238)&lt;3,CONCATENATE("[color=",Definicoes_Instrucoes!$B$5,"]",MID("000",1,3-LEN(A238)),"[/color]"),""),"[color=",Definicoes_Instrucoes!$B$1,"]",A238,"[/color]",IF(A238=1,CONCATENATE(" parceiro","[color=",Definicoes_Instrucoes!$B$5,"]","s","[/color]")," parceiros")," de hit, nota nº ",IF(LEN(C238)&lt;6,CONCATENATE("[color=",Definicoes_Instrucoes!$B$5,"]",MID("000000",1,6-LEN(C238)),"[/color]"),""),"[color=",Definicoes_Instrucoes!$B$2,"]",C238,"[/color]","[/b]"),"")</f>
        <v>[size=85][b][color=#E1EBF2]00[/color][color=red]9[/color] parceiros de hit, nota nº [color=#E1EBF2]00[/color][color=black]6648[/color][/b]</v>
      </c>
      <c r="L238" s="12" t="str">
        <f t="shared" si="18"/>
        <v xml:space="preserve"> - </v>
      </c>
      <c r="M238" s="23" t="str">
        <f>IF($B238&lt;&gt;"",CONCATENATE(" [b]","[color=",Definicoes_Instrucoes!$B$3,"]",$B238,"[/color]","[/b]"),"")</f>
        <v xml:space="preserve"> [b][color=#005188]2006-10-10[/color][/b]</v>
      </c>
      <c r="N238" s="12" t="str">
        <f t="shared" si="26"/>
        <v xml:space="preserve"> - :flag-pt:</v>
      </c>
      <c r="O238" s="12" t="str">
        <f t="shared" si="27"/>
        <v xml:space="preserve"> [url=https://pt.eurobilltracker.com/notes/?id=22269258][color=black][b]julines[/b][/color][/url]</v>
      </c>
      <c r="P238" s="15" t="str">
        <f>IF($H238&lt;&gt;"",CONCATENATE(" – [color=",Definicoes_Instrucoes!$B$4,"]",$H238,"[/color]"),"")</f>
        <v/>
      </c>
      <c r="Q238" s="15" t="str">
        <f t="shared" si="21"/>
        <v>[/size]</v>
      </c>
      <c r="R238" s="20" t="str">
        <f t="shared" si="28"/>
        <v>[size=85][b][color=#E1EBF2]00[/color][color=red]9[/color] parceiros de hit, nota nº [color=#E1EBF2]00[/color][color=black]6648[/color][/b] -  [b][color=#005188]2006-10-10[/color][/b] - :flag-pt: [url=https://pt.eurobilltracker.com/notes/?id=22269258][color=black][b]julines[/b][/color][/url][/size]</v>
      </c>
    </row>
    <row r="239" spans="1:18" x14ac:dyDescent="0.15">
      <c r="A239" s="39">
        <v>8</v>
      </c>
      <c r="B239" s="25" t="s">
        <v>43</v>
      </c>
      <c r="C239" s="1">
        <v>6609</v>
      </c>
      <c r="D239" s="34" t="s">
        <v>46</v>
      </c>
      <c r="E239" s="36">
        <v>15731</v>
      </c>
      <c r="F239" s="42" t="s">
        <v>47</v>
      </c>
      <c r="G239" s="36">
        <v>22244525</v>
      </c>
      <c r="H239" s="26" t="s">
        <v>48</v>
      </c>
      <c r="I239" s="2" t="s">
        <v>8</v>
      </c>
      <c r="J239" s="15">
        <f t="shared" si="24"/>
        <v>238</v>
      </c>
      <c r="K239" s="12" t="str">
        <f>IF(AND($A239&lt;&gt;"",$C239&lt;&gt;""),CONCATENATE("[size=85][b]",IF(LEN(A239)&lt;3,CONCATENATE("[color=",Definicoes_Instrucoes!$B$5,"]",MID("000",1,3-LEN(A239)),"[/color]"),""),"[color=",Definicoes_Instrucoes!$B$1,"]",A239,"[/color]",IF(A239=1,CONCATENATE(" parceiro","[color=",Definicoes_Instrucoes!$B$5,"]","s","[/color]")," parceiros")," de hit, nota nº ",IF(LEN(C239)&lt;6,CONCATENATE("[color=",Definicoes_Instrucoes!$B$5,"]",MID("000000",1,6-LEN(C239)),"[/color]"),""),"[color=",Definicoes_Instrucoes!$B$2,"]",C239,"[/color]","[/b]"),"")</f>
        <v>[size=85][b][color=#E1EBF2]00[/color][color=red]8[/color] parceiros de hit, nota nº [color=#E1EBF2]00[/color][color=black]6609[/color][/b]</v>
      </c>
      <c r="L239" s="12" t="str">
        <f t="shared" si="18"/>
        <v xml:space="preserve"> - </v>
      </c>
      <c r="M239" s="23" t="str">
        <f>IF($B239&lt;&gt;"",CONCATENATE(" [b]","[color=",Definicoes_Instrucoes!$B$3,"]",$B239,"[/color]","[/b]"),"")</f>
        <v xml:space="preserve"> [b][color=#005188]2006-10-09[/color][/b]</v>
      </c>
      <c r="N239" s="12" t="str">
        <f t="shared" si="26"/>
        <v xml:space="preserve"> - :flag-de:</v>
      </c>
      <c r="O239" s="12" t="str">
        <f t="shared" si="27"/>
        <v xml:space="preserve"> [url=https://pt.eurobilltracker.com/notes/?id=22244525][color=black][b]joergb30[/b][/color][/url]</v>
      </c>
      <c r="P239" s="15" t="str">
        <f>IF($H239&lt;&gt;"",CONCATENATE(" – [color=",Definicoes_Instrucoes!$B$4,"]",$H239,"[/color]"),"")</f>
        <v xml:space="preserve"> – [color=orange]O meu primeiro hit internacional[/color]</v>
      </c>
      <c r="Q239" s="15" t="str">
        <f t="shared" si="21"/>
        <v>[/size]</v>
      </c>
      <c r="R239" s="20" t="str">
        <f t="shared" si="28"/>
        <v>[size=85][b][color=#E1EBF2]00[/color][color=red]8[/color] parceiros de hit, nota nº [color=#E1EBF2]00[/color][color=black]6609[/color][/b] -  [b][color=#005188]2006-10-09[/color][/b] - :flag-de: [url=https://pt.eurobilltracker.com/notes/?id=22244525][color=black][b]joergb30[/b][/color][/url] – [color=orange]O meu primeiro hit internacional[/color][/size]</v>
      </c>
    </row>
    <row r="240" spans="1:18" x14ac:dyDescent="0.15">
      <c r="A240" s="39">
        <v>7</v>
      </c>
      <c r="B240" s="25" t="s">
        <v>43</v>
      </c>
      <c r="C240" s="24">
        <v>6604</v>
      </c>
      <c r="D240" s="34" t="s">
        <v>44</v>
      </c>
      <c r="E240" s="36">
        <v>67594</v>
      </c>
      <c r="F240" s="41" t="s">
        <v>10</v>
      </c>
      <c r="G240" s="36">
        <v>22244520</v>
      </c>
      <c r="I240" s="2" t="s">
        <v>8</v>
      </c>
      <c r="J240" s="15">
        <f t="shared" si="24"/>
        <v>239</v>
      </c>
      <c r="K240" s="12" t="str">
        <f>IF(AND($A240&lt;&gt;"",$C240&lt;&gt;""),CONCATENATE("[size=85][b]",IF(LEN(A240)&lt;3,CONCATENATE("[color=",Definicoes_Instrucoes!$B$5,"]",MID("000",1,3-LEN(A240)),"[/color]"),""),"[color=",Definicoes_Instrucoes!$B$1,"]",A240,"[/color]",IF(A240=1,CONCATENATE(" parceiro","[color=",Definicoes_Instrucoes!$B$5,"]","s","[/color]")," parceiros")," de hit, nota nº ",IF(LEN(C240)&lt;6,CONCATENATE("[color=",Definicoes_Instrucoes!$B$5,"]",MID("000000",1,6-LEN(C240)),"[/color]"),""),"[color=",Definicoes_Instrucoes!$B$2,"]",C240,"[/color]","[/b]"),"")</f>
        <v>[size=85][b][color=#E1EBF2]00[/color][color=red]7[/color] parceiros de hit, nota nº [color=#E1EBF2]00[/color][color=black]6604[/color][/b]</v>
      </c>
      <c r="L240" s="12" t="str">
        <f t="shared" si="18"/>
        <v xml:space="preserve"> - </v>
      </c>
      <c r="M240" s="23" t="str">
        <f>IF($B240&lt;&gt;"",CONCATENATE(" [b]","[color=",Definicoes_Instrucoes!$B$3,"]",$B240,"[/color]","[/b]"),"")</f>
        <v xml:space="preserve"> [b][color=#005188]2006-10-09[/color][/b]</v>
      </c>
      <c r="N240" s="12" t="str">
        <f t="shared" si="26"/>
        <v xml:space="preserve"> - :flag-pt:</v>
      </c>
      <c r="O240" s="12" t="str">
        <f t="shared" si="27"/>
        <v xml:space="preserve"> [url=https://pt.eurobilltracker.com/notes/?id=22244520][color=black][b]JoeBill[/b][/color][/url]</v>
      </c>
      <c r="P240" s="15" t="str">
        <f>IF($H240&lt;&gt;"",CONCATENATE(" – [color=",Definicoes_Instrucoes!$B$4,"]",$H240,"[/color]"),"")</f>
        <v/>
      </c>
      <c r="Q240" s="15" t="str">
        <f t="shared" si="21"/>
        <v>[/size]</v>
      </c>
      <c r="R240" s="20" t="str">
        <f t="shared" si="28"/>
        <v>[size=85][b][color=#E1EBF2]00[/color][color=red]7[/color] parceiros de hit, nota nº [color=#E1EBF2]00[/color][color=black]6604[/color][/b] -  [b][color=#005188]2006-10-09[/color][/b] - :flag-pt: [url=https://pt.eurobilltracker.com/notes/?id=22244520][color=black][b]JoeBill[/b][/color][/url][/size]</v>
      </c>
    </row>
    <row r="241" spans="1:18" x14ac:dyDescent="0.15">
      <c r="A241" s="39">
        <v>6</v>
      </c>
      <c r="B241" s="25" t="s">
        <v>41</v>
      </c>
      <c r="C241" s="1">
        <v>6349</v>
      </c>
      <c r="D241" s="34" t="s">
        <v>42</v>
      </c>
      <c r="E241" s="36">
        <v>50932</v>
      </c>
      <c r="F241" s="41" t="s">
        <v>10</v>
      </c>
      <c r="G241" s="36">
        <v>22186441</v>
      </c>
      <c r="I241" s="2" t="s">
        <v>8</v>
      </c>
      <c r="J241" s="15">
        <f t="shared" si="24"/>
        <v>240</v>
      </c>
      <c r="K241" s="12" t="str">
        <f>IF(AND($A241&lt;&gt;"",$C241&lt;&gt;""),CONCATENATE("[size=85][b]",IF(LEN(A241)&lt;3,CONCATENATE("[color=",Definicoes_Instrucoes!$B$5,"]",MID("000",1,3-LEN(A241)),"[/color]"),""),"[color=",Definicoes_Instrucoes!$B$1,"]",A241,"[/color]",IF(A241=1,CONCATENATE(" parceiro","[color=",Definicoes_Instrucoes!$B$5,"]","s","[/color]")," parceiros")," de hit, nota nº ",IF(LEN(C241)&lt;6,CONCATENATE("[color=",Definicoes_Instrucoes!$B$5,"]",MID("000000",1,6-LEN(C241)),"[/color]"),""),"[color=",Definicoes_Instrucoes!$B$2,"]",C241,"[/color]","[/b]"),"")</f>
        <v>[size=85][b][color=#E1EBF2]00[/color][color=red]6[/color] parceiros de hit, nota nº [color=#E1EBF2]00[/color][color=black]6349[/color][/b]</v>
      </c>
      <c r="L241" s="12" t="str">
        <f t="shared" si="18"/>
        <v xml:space="preserve"> - </v>
      </c>
      <c r="M241" s="23" t="str">
        <f>IF($B241&lt;&gt;"",CONCATENATE(" [b]","[color=",Definicoes_Instrucoes!$B$3,"]",$B241,"[/color]","[/b]"),"")</f>
        <v xml:space="preserve"> [b][color=#005188]2006-10-07[/color][/b]</v>
      </c>
      <c r="N241" s="12" t="str">
        <f t="shared" si="26"/>
        <v xml:space="preserve"> - :flag-pt:</v>
      </c>
      <c r="O241" s="12" t="str">
        <f t="shared" si="27"/>
        <v xml:space="preserve"> [url=https://pt.eurobilltracker.com/notes/?id=22186441][color=black][b]Bananinha[/b][/color][/url]</v>
      </c>
      <c r="P241" s="15" t="str">
        <f>IF($H241&lt;&gt;"",CONCATENATE(" – [color=",Definicoes_Instrucoes!$B$4,"]",$H241,"[/color]"),"")</f>
        <v/>
      </c>
      <c r="Q241" s="15" t="str">
        <f t="shared" si="21"/>
        <v>[/size]</v>
      </c>
      <c r="R241" s="20" t="str">
        <f t="shared" si="28"/>
        <v>[size=85][b][color=#E1EBF2]00[/color][color=red]6[/color] parceiros de hit, nota nº [color=#E1EBF2]00[/color][color=black]6349[/color][/b] -  [b][color=#005188]2006-10-07[/color][/b] - :flag-pt: [url=https://pt.eurobilltracker.com/notes/?id=22186441][color=black][b]Bananinha[/b][/color][/url][/size]</v>
      </c>
    </row>
    <row r="242" spans="1:18" x14ac:dyDescent="0.15">
      <c r="A242" s="39">
        <v>5</v>
      </c>
      <c r="B242" s="25" t="s">
        <v>39</v>
      </c>
      <c r="C242" s="1">
        <v>4900</v>
      </c>
      <c r="D242" s="34" t="s">
        <v>40</v>
      </c>
      <c r="E242" s="36">
        <v>73398</v>
      </c>
      <c r="F242" s="41" t="s">
        <v>10</v>
      </c>
      <c r="G242" s="36">
        <v>21346475</v>
      </c>
      <c r="H242" s="18"/>
      <c r="I242" s="2" t="s">
        <v>8</v>
      </c>
      <c r="J242" s="15">
        <f t="shared" si="24"/>
        <v>241</v>
      </c>
      <c r="K242" s="12" t="str">
        <f>IF(AND($A242&lt;&gt;"",$C242&lt;&gt;""),CONCATENATE("[size=85][b]",IF(LEN(A242)&lt;3,CONCATENATE("[color=",Definicoes_Instrucoes!$B$5,"]",MID("000",1,3-LEN(A242)),"[/color]"),""),"[color=",Definicoes_Instrucoes!$B$1,"]",A242,"[/color]",IF(A242=1,CONCATENATE(" parceiro","[color=",Definicoes_Instrucoes!$B$5,"]","s","[/color]")," parceiros")," de hit, nota nº ",IF(LEN(C242)&lt;6,CONCATENATE("[color=",Definicoes_Instrucoes!$B$5,"]",MID("000000",1,6-LEN(C242)),"[/color]"),""),"[color=",Definicoes_Instrucoes!$B$2,"]",C242,"[/color]","[/b]"),"")</f>
        <v>[size=85][b][color=#E1EBF2]00[/color][color=red]5[/color] parceiros de hit, nota nº [color=#E1EBF2]00[/color][color=black]4900[/color][/b]</v>
      </c>
      <c r="L242" s="12" t="str">
        <f t="shared" si="18"/>
        <v xml:space="preserve"> - </v>
      </c>
      <c r="M242" s="23" t="str">
        <f>IF($B242&lt;&gt;"",CONCATENATE(" [b]","[color=",Definicoes_Instrucoes!$B$3,"]",$B242,"[/color]","[/b]"),"")</f>
        <v xml:space="preserve"> [b][color=#005188]2006-09-12[/color][/b]</v>
      </c>
      <c r="N242" s="12" t="str">
        <f t="shared" si="26"/>
        <v xml:space="preserve"> - :flag-pt:</v>
      </c>
      <c r="O242" s="12" t="str">
        <f t="shared" si="27"/>
        <v xml:space="preserve"> [url=https://pt.eurobilltracker.com/notes/?id=21346475][color=black][b]PO_TRACKER[/b][/color][/url]</v>
      </c>
      <c r="P242" s="15" t="str">
        <f>IF($H242&lt;&gt;"",CONCATENATE(" – [color=",Definicoes_Instrucoes!$B$4,"]",$H242,"[/color]"),"")</f>
        <v/>
      </c>
      <c r="Q242" s="15" t="str">
        <f t="shared" si="21"/>
        <v>[/size]</v>
      </c>
      <c r="R242" s="20" t="str">
        <f t="shared" si="28"/>
        <v>[size=85][b][color=#E1EBF2]00[/color][color=red]5[/color] parceiros de hit, nota nº [color=#E1EBF2]00[/color][color=black]4900[/color][/b] -  [b][color=#005188]2006-09-12[/color][/b] - :flag-pt: [url=https://pt.eurobilltracker.com/notes/?id=21346475][color=black][b]PO_TRACKER[/b][/color][/url][/size]</v>
      </c>
    </row>
    <row r="243" spans="1:18" x14ac:dyDescent="0.15">
      <c r="A243" s="39">
        <v>4</v>
      </c>
      <c r="B243" s="25" t="s">
        <v>37</v>
      </c>
      <c r="C243" s="1">
        <v>2285</v>
      </c>
      <c r="D243" s="34" t="s">
        <v>36</v>
      </c>
      <c r="E243" s="36">
        <v>67187</v>
      </c>
      <c r="F243" s="41" t="s">
        <v>10</v>
      </c>
      <c r="G243" s="36">
        <v>18150553</v>
      </c>
      <c r="H243" s="26"/>
      <c r="I243" s="2" t="s">
        <v>8</v>
      </c>
      <c r="J243" s="15">
        <f t="shared" si="24"/>
        <v>242</v>
      </c>
      <c r="K243" s="12" t="str">
        <f>IF(AND($A243&lt;&gt;"",$C243&lt;&gt;""),CONCATENATE("[size=85][b]",IF(LEN(A243)&lt;3,CONCATENATE("[color=",Definicoes_Instrucoes!$B$5,"]",MID("000",1,3-LEN(A243)),"[/color]"),""),"[color=",Definicoes_Instrucoes!$B$1,"]",A243,"[/color]",IF(A243=1,CONCATENATE(" parceiro","[color=",Definicoes_Instrucoes!$B$5,"]","s","[/color]")," parceiros")," de hit, nota nº ",IF(LEN(C243)&lt;6,CONCATENATE("[color=",Definicoes_Instrucoes!$B$5,"]",MID("000000",1,6-LEN(C243)),"[/color]"),""),"[color=",Definicoes_Instrucoes!$B$2,"]",C243,"[/color]","[/b]"),"")</f>
        <v>[size=85][b][color=#E1EBF2]00[/color][color=red]4[/color] parceiros de hit, nota nº [color=#E1EBF2]00[/color][color=black]2285[/color][/b]</v>
      </c>
      <c r="L243" s="12" t="str">
        <f t="shared" si="18"/>
        <v xml:space="preserve"> - </v>
      </c>
      <c r="M243" s="23" t="str">
        <f>IF($B243&lt;&gt;"",CONCATENATE(" [b]","[color=",Definicoes_Instrucoes!$B$3,"]",$B243,"[/color]","[/b]"),"")</f>
        <v xml:space="preserve"> [b][color=#005188]2006-07-07[/color][/b]</v>
      </c>
      <c r="N243" s="12" t="str">
        <f t="shared" si="26"/>
        <v xml:space="preserve"> - :flag-pt:</v>
      </c>
      <c r="O243" s="12" t="str">
        <f t="shared" si="27"/>
        <v xml:space="preserve"> [url=https://pt.eurobilltracker.com/notes/?id=18150553][color=black][b]LUZA[/b][/color][/url]</v>
      </c>
      <c r="P243" s="15" t="str">
        <f>IF($H243&lt;&gt;"",CONCATENATE(" – [color=",Definicoes_Instrucoes!$B$4,"]",$H243,"[/color]"),"")</f>
        <v/>
      </c>
      <c r="Q243" s="15" t="str">
        <f t="shared" si="21"/>
        <v>[/size]</v>
      </c>
      <c r="R243" s="20" t="str">
        <f t="shared" si="28"/>
        <v>[size=85][b][color=#E1EBF2]00[/color][color=red]4[/color] parceiros de hit, nota nº [color=#E1EBF2]00[/color][color=black]2285[/color][/b] -  [b][color=#005188]2006-07-07[/color][/b] - :flag-pt: [url=https://pt.eurobilltracker.com/notes/?id=18150553][color=black][b]LUZA[/b][/color][/url][/size]</v>
      </c>
    </row>
    <row r="244" spans="1:18" x14ac:dyDescent="0.15">
      <c r="A244" s="39">
        <v>3</v>
      </c>
      <c r="B244" s="25" t="s">
        <v>35</v>
      </c>
      <c r="C244" s="1">
        <v>995</v>
      </c>
      <c r="D244" s="30" t="s">
        <v>34</v>
      </c>
      <c r="E244" s="36">
        <v>53017</v>
      </c>
      <c r="F244" s="41" t="s">
        <v>10</v>
      </c>
      <c r="G244" s="38">
        <v>16167708</v>
      </c>
      <c r="H244" s="26"/>
      <c r="I244" s="2" t="s">
        <v>8</v>
      </c>
      <c r="J244" s="15">
        <f t="shared" si="24"/>
        <v>243</v>
      </c>
      <c r="K244" s="12" t="str">
        <f>IF(AND($A244&lt;&gt;"",$C244&lt;&gt;""),CONCATENATE("[size=85][b]",IF(LEN(A244)&lt;3,CONCATENATE("[color=",Definicoes_Instrucoes!$B$5,"]",MID("000",1,3-LEN(A244)),"[/color]"),""),"[color=",Definicoes_Instrucoes!$B$1,"]",A244,"[/color]",IF(A244=1,CONCATENATE(" parceiro","[color=",Definicoes_Instrucoes!$B$5,"]","s","[/color]")," parceiros")," de hit, nota nº ",IF(LEN(C244)&lt;6,CONCATENATE("[color=",Definicoes_Instrucoes!$B$5,"]",MID("000000",1,6-LEN(C244)),"[/color]"),""),"[color=",Definicoes_Instrucoes!$B$2,"]",C244,"[/color]","[/b]"),"")</f>
        <v>[size=85][b][color=#E1EBF2]00[/color][color=red]3[/color] parceiros de hit, nota nº [color=#E1EBF2]000[/color][color=black]995[/color][/b]</v>
      </c>
      <c r="L244" s="12" t="str">
        <f t="shared" si="18"/>
        <v xml:space="preserve"> - </v>
      </c>
      <c r="M244" s="23" t="str">
        <f>IF($B244&lt;&gt;"",CONCATENATE(" [b]","[color=",Definicoes_Instrucoes!$B$3,"]",$B244,"[/color]","[/b]"),"")</f>
        <v xml:space="preserve"> [b][color=#005188]2006-07-02[/color][/b]</v>
      </c>
      <c r="N244" s="12" t="str">
        <f t="shared" si="26"/>
        <v xml:space="preserve"> - :flag-pt:</v>
      </c>
      <c r="O244" s="12" t="str">
        <f t="shared" si="27"/>
        <v xml:space="preserve"> [url=https://pt.eurobilltracker.com/notes/?id=16167708][color=black][b]GAUDENCIO[/b][/color][/url]</v>
      </c>
      <c r="P244" s="15" t="str">
        <f>IF($H244&lt;&gt;"",CONCATENATE(" – [color=",Definicoes_Instrucoes!$B$4,"]",$H244,"[/color]"),"")</f>
        <v/>
      </c>
      <c r="Q244" s="15" t="str">
        <f t="shared" si="21"/>
        <v>[/size]</v>
      </c>
      <c r="R244" s="20" t="str">
        <f t="shared" si="28"/>
        <v>[size=85][b][color=#E1EBF2]00[/color][color=red]3[/color] parceiros de hit, nota nº [color=#E1EBF2]000[/color][color=black]995[/color][/b] -  [b][color=#005188]2006-07-02[/color][/b] - :flag-pt: [url=https://pt.eurobilltracker.com/notes/?id=16167708][color=black][b]GAUDENCIO[/b][/color][/url][/size]</v>
      </c>
    </row>
    <row r="245" spans="1:18" x14ac:dyDescent="0.15">
      <c r="A245" s="39">
        <v>2</v>
      </c>
      <c r="B245" s="25" t="s">
        <v>33</v>
      </c>
      <c r="C245" s="1">
        <v>1231</v>
      </c>
      <c r="D245" s="29" t="s">
        <v>32</v>
      </c>
      <c r="E245" s="36">
        <v>50085</v>
      </c>
      <c r="F245" s="41" t="s">
        <v>10</v>
      </c>
      <c r="G245" s="39">
        <v>16419147</v>
      </c>
      <c r="H245" s="26"/>
      <c r="I245" s="2" t="s">
        <v>8</v>
      </c>
      <c r="J245" s="15">
        <f t="shared" si="24"/>
        <v>244</v>
      </c>
      <c r="K245" s="12" t="str">
        <f>IF(AND($A245&lt;&gt;"",$C245&lt;&gt;""),CONCATENATE("[size=85][b]",IF(LEN(A245)&lt;3,CONCATENATE("[color=",Definicoes_Instrucoes!$B$5,"]",MID("000",1,3-LEN(A245)),"[/color]"),""),"[color=",Definicoes_Instrucoes!$B$1,"]",A245,"[/color]",IF(A245=1,CONCATENATE(" parceiro","[color=",Definicoes_Instrucoes!$B$5,"]","s","[/color]")," parceiros")," de hit, nota nº ",IF(LEN(C245)&lt;6,CONCATENATE("[color=",Definicoes_Instrucoes!$B$5,"]",MID("000000",1,6-LEN(C245)),"[/color]"),""),"[color=",Definicoes_Instrucoes!$B$2,"]",C245,"[/color]","[/b]"),"")</f>
        <v>[size=85][b][color=#E1EBF2]00[/color][color=red]2[/color] parceiros de hit, nota nº [color=#E1EBF2]00[/color][color=black]1231[/color][/b]</v>
      </c>
      <c r="L245" s="12" t="str">
        <f t="shared" si="18"/>
        <v xml:space="preserve"> - </v>
      </c>
      <c r="M245" s="23" t="str">
        <f>IF($B245&lt;&gt;"",CONCATENATE(" [b]","[color=",Definicoes_Instrucoes!$B$3,"]",$B245,"[/color]","[/b]"),"")</f>
        <v xml:space="preserve"> [b][color=#005188]2006-05-26[/color][/b]</v>
      </c>
      <c r="N245" s="12" t="str">
        <f t="shared" si="26"/>
        <v xml:space="preserve"> - :flag-pt:</v>
      </c>
      <c r="O245" s="12" t="str">
        <f t="shared" si="27"/>
        <v xml:space="preserve"> [url=https://pt.eurobilltracker.com/notes/?id=16419147][color=black][b]alves[/b][/color][/url]</v>
      </c>
      <c r="P245" s="15" t="str">
        <f>IF($H245&lt;&gt;"",CONCATENATE(" – [color=",Definicoes_Instrucoes!$B$4,"]",$H245,"[/color]"),"")</f>
        <v/>
      </c>
      <c r="Q245" s="15" t="str">
        <f t="shared" si="21"/>
        <v>[/size]</v>
      </c>
      <c r="R245" s="20" t="str">
        <f t="shared" si="28"/>
        <v>[size=85][b][color=#E1EBF2]00[/color][color=red]2[/color] parceiros de hit, nota nº [color=#E1EBF2]00[/color][color=black]1231[/color][/b] -  [b][color=#005188]2006-05-26[/color][/b] - :flag-pt: [url=https://pt.eurobilltracker.com/notes/?id=16419147][color=black][b]alves[/b][/color][/url][/size]</v>
      </c>
    </row>
    <row r="246" spans="1:18" x14ac:dyDescent="0.15">
      <c r="A246" s="39">
        <v>1</v>
      </c>
      <c r="B246" s="3" t="s">
        <v>30</v>
      </c>
      <c r="C246" s="1">
        <v>87</v>
      </c>
      <c r="D246" s="32" t="s">
        <v>31</v>
      </c>
      <c r="E246" s="36">
        <v>46751</v>
      </c>
      <c r="F246" s="41" t="s">
        <v>10</v>
      </c>
      <c r="G246" s="38">
        <v>12612077</v>
      </c>
      <c r="H246" s="26" t="s">
        <v>45</v>
      </c>
      <c r="I246" s="2" t="s">
        <v>8</v>
      </c>
      <c r="J246" s="15">
        <f t="shared" si="24"/>
        <v>245</v>
      </c>
      <c r="K246" s="12" t="str">
        <f>IF(AND($A246&lt;&gt;"",$C246&lt;&gt;""),CONCATENATE("[size=85][b]",IF(LEN(A246)&lt;3,CONCATENATE("[color=",Definicoes_Instrucoes!$B$5,"]",MID("000",1,3-LEN(A246)),"[/color]"),""),"[color=",Definicoes_Instrucoes!$B$1,"]",A246,"[/color]",IF(A246=1,CONCATENATE(" parceiro","[color=",Definicoes_Instrucoes!$B$5,"]","s","[/color]")," parceiros")," de hit, nota nº ",IF(LEN(C246)&lt;6,CONCATENATE("[color=",Definicoes_Instrucoes!$B$5,"]",MID("000000",1,6-LEN(C246)),"[/color]"),""),"[color=",Definicoes_Instrucoes!$B$2,"]",C246,"[/color]","[/b]"),"")</f>
        <v>[size=85][b][color=#E1EBF2]00[/color][color=red]1[/color] parceiro[color=#E1EBF2]s[/color] de hit, nota nº [color=#E1EBF2]0000[/color][color=black]87[/color][/b]</v>
      </c>
      <c r="L246" s="12" t="str">
        <f t="shared" si="18"/>
        <v xml:space="preserve"> - </v>
      </c>
      <c r="M246" s="23" t="str">
        <f>IF($B246&lt;&gt;"",CONCATENATE(" [b]","[color=",Definicoes_Instrucoes!$B$3,"]",$B246,"[/color]","[/b]"),"")</f>
        <v xml:space="preserve"> [b][color=#005188]2005-12-18[/color][/b]</v>
      </c>
      <c r="N246" s="12" t="str">
        <f t="shared" si="26"/>
        <v xml:space="preserve"> - :flag-pt:</v>
      </c>
      <c r="O246" s="12" t="str">
        <f t="shared" si="27"/>
        <v xml:space="preserve"> [url=https://pt.eurobilltracker.com/notes/?id=12612077][color=black][b]JOMAVEMA (Jorge Pires)[/b][/color][/url]</v>
      </c>
      <c r="P246" s="15" t="str">
        <f>IF($H246&lt;&gt;"",CONCATENATE(" – [color=",Definicoes_Instrucoes!$B$4,"]",$H246,"[/color]"),"")</f>
        <v xml:space="preserve"> – [color=orange]O meu primeiro hit[/color]</v>
      </c>
      <c r="Q246" s="15" t="str">
        <f t="shared" si="21"/>
        <v>[/size]</v>
      </c>
      <c r="R246" s="20" t="str">
        <f t="shared" si="28"/>
        <v>[size=85][b][color=#E1EBF2]00[/color][color=red]1[/color] parceiro[color=#E1EBF2]s[/color] de hit, nota nº [color=#E1EBF2]0000[/color][color=black]87[/color][/b] -  [b][color=#005188]2005-12-18[/color][/b] - :flag-pt: [url=https://pt.eurobilltracker.com/notes/?id=12612077][color=black][b]JOMAVEMA (Jorge Pires)[/b][/color][/url] – [color=orange]O meu primeiro hit[/color][/size]</v>
      </c>
    </row>
  </sheetData>
  <sortState ref="A2:I246">
    <sortCondition descending="1" ref="A2:A246"/>
  </sortState>
  <phoneticPr fontId="1" type="noConversion"/>
  <pageMargins left="0.75" right="0.75" top="1" bottom="1" header="0.5" footer="0.5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workbookViewId="0">
      <selection activeCell="A24" sqref="A24"/>
    </sheetView>
  </sheetViews>
  <sheetFormatPr baseColWidth="10" defaultRowHeight="13" x14ac:dyDescent="0.15"/>
  <cols>
    <col min="1" max="1" width="30.83203125" style="3" customWidth="1"/>
    <col min="2" max="2" width="10.83203125" style="2"/>
  </cols>
  <sheetData>
    <row r="1" spans="1:8" x14ac:dyDescent="0.15">
      <c r="A1" s="43" t="s">
        <v>83</v>
      </c>
      <c r="B1" s="26" t="s">
        <v>23</v>
      </c>
      <c r="E1" s="4" t="s">
        <v>1</v>
      </c>
      <c r="F1" s="2" t="s">
        <v>11</v>
      </c>
    </row>
    <row r="2" spans="1:8" x14ac:dyDescent="0.15">
      <c r="A2" s="43" t="s">
        <v>84</v>
      </c>
      <c r="B2" s="26" t="s">
        <v>8</v>
      </c>
      <c r="E2" s="4" t="s">
        <v>2</v>
      </c>
      <c r="F2" s="2" t="s">
        <v>12</v>
      </c>
    </row>
    <row r="3" spans="1:8" x14ac:dyDescent="0.15">
      <c r="A3" s="4" t="s">
        <v>21</v>
      </c>
      <c r="B3" s="26" t="s">
        <v>85</v>
      </c>
    </row>
    <row r="4" spans="1:8" x14ac:dyDescent="0.15">
      <c r="A4" s="4" t="s">
        <v>0</v>
      </c>
      <c r="B4" s="2" t="s">
        <v>22</v>
      </c>
    </row>
    <row r="5" spans="1:8" x14ac:dyDescent="0.15">
      <c r="A5" s="4" t="s">
        <v>6</v>
      </c>
      <c r="B5" s="2" t="s">
        <v>11</v>
      </c>
      <c r="C5" s="48" t="s">
        <v>7</v>
      </c>
      <c r="D5" s="48"/>
      <c r="E5" s="48"/>
      <c r="F5" s="48"/>
      <c r="G5" s="48"/>
      <c r="H5" s="48"/>
    </row>
    <row r="7" spans="1:8" ht="16" x14ac:dyDescent="0.2">
      <c r="A7" s="6" t="s">
        <v>524</v>
      </c>
    </row>
    <row r="9" spans="1:8" ht="14" x14ac:dyDescent="0.15">
      <c r="A9" s="16" t="s">
        <v>525</v>
      </c>
    </row>
    <row r="10" spans="1:8" x14ac:dyDescent="0.15">
      <c r="A10" s="5"/>
    </row>
    <row r="11" spans="1:8" x14ac:dyDescent="0.15">
      <c r="A11" s="5" t="s">
        <v>526</v>
      </c>
    </row>
    <row r="12" spans="1:8" x14ac:dyDescent="0.15">
      <c r="A12" s="5" t="s">
        <v>527</v>
      </c>
    </row>
    <row r="13" spans="1:8" x14ac:dyDescent="0.15">
      <c r="A13" s="5" t="s">
        <v>528</v>
      </c>
    </row>
    <row r="14" spans="1:8" x14ac:dyDescent="0.15">
      <c r="A14" s="5" t="s">
        <v>529</v>
      </c>
    </row>
    <row r="15" spans="1:8" x14ac:dyDescent="0.15">
      <c r="A15" s="5" t="s">
        <v>530</v>
      </c>
    </row>
    <row r="16" spans="1:8" x14ac:dyDescent="0.15">
      <c r="A16" s="5" t="s">
        <v>531</v>
      </c>
    </row>
    <row r="17" spans="1:1" x14ac:dyDescent="0.15">
      <c r="A17" s="5" t="s">
        <v>532</v>
      </c>
    </row>
    <row r="18" spans="1:1" x14ac:dyDescent="0.15">
      <c r="A18" s="5" t="s">
        <v>533</v>
      </c>
    </row>
    <row r="19" spans="1:1" x14ac:dyDescent="0.15">
      <c r="A19" s="5" t="s">
        <v>534</v>
      </c>
    </row>
    <row r="21" spans="1:1" x14ac:dyDescent="0.15">
      <c r="A21" s="25" t="s">
        <v>536</v>
      </c>
    </row>
    <row r="22" spans="1:1" x14ac:dyDescent="0.15">
      <c r="A22" s="25" t="s">
        <v>535</v>
      </c>
    </row>
  </sheetData>
  <mergeCells count="1">
    <mergeCell ref="C5:H5"/>
  </mergeCells>
  <phoneticPr fontId="3" type="noConversion"/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Utilizadores com hits</vt:lpstr>
      <vt:lpstr>Definicoes_Instrucoes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Castanhola</dc:creator>
  <cp:keywords/>
  <dc:description/>
  <cp:lastModifiedBy>Microsoft Office User</cp:lastModifiedBy>
  <dcterms:created xsi:type="dcterms:W3CDTF">2007-11-17T23:20:17Z</dcterms:created>
  <dcterms:modified xsi:type="dcterms:W3CDTF">2018-03-29T11:17:38Z</dcterms:modified>
  <cp:category/>
</cp:coreProperties>
</file>