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3"/>
  <workbookPr autoCompressPictures="0"/>
  <mc:AlternateContent xmlns:mc="http://schemas.openxmlformats.org/markup-compatibility/2006">
    <mc:Choice Requires="x15">
      <x15ac:absPath xmlns:x15ac="http://schemas.microsoft.com/office/spreadsheetml/2010/11/ac" url="/Users/castanhola/Documents/EuroBillTracker/Jogos/Bandeiras/02FicheiroMagicoDisponibilizado/"/>
    </mc:Choice>
  </mc:AlternateContent>
  <xr:revisionPtr revIDLastSave="0" documentId="13_ncr:1_{506EEC18-A035-A645-8C80-18F3E98DAC24}" xr6:coauthVersionLast="45" xr6:coauthVersionMax="45" xr10:uidLastSave="{00000000-0000-0000-0000-000000000000}"/>
  <bookViews>
    <workbookView xWindow="460" yWindow="460" windowWidth="32760" windowHeight="20540" xr2:uid="{00000000-000D-0000-FFFF-FFFF00000000}"/>
  </bookViews>
  <sheets>
    <sheet name="Bandeiras" sheetId="1" r:id="rId1"/>
  </sheet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0" i="1" l="1"/>
  <c r="A44" i="1"/>
  <c r="A41" i="1"/>
  <c r="A42" i="1"/>
  <c r="A62" i="1"/>
  <c r="A48" i="1"/>
  <c r="A55" i="1"/>
  <c r="A53" i="1"/>
  <c r="A64" i="1"/>
  <c r="A61" i="1"/>
  <c r="A58" i="1"/>
  <c r="A51" i="1"/>
  <c r="A49" i="1"/>
  <c r="A45" i="1"/>
  <c r="A60" i="1"/>
  <c r="A52" i="1"/>
  <c r="A59" i="1"/>
  <c r="A46" i="1"/>
  <c r="A50" i="1"/>
  <c r="A43" i="1"/>
  <c r="A63" i="1"/>
  <c r="A54" i="1"/>
  <c r="A47" i="1"/>
  <c r="A65" i="1"/>
  <c r="A57" i="1"/>
  <c r="A56" i="1"/>
  <c r="F11" i="1"/>
  <c r="E40" i="1"/>
  <c r="E44" i="1"/>
  <c r="E47" i="1"/>
  <c r="E49" i="1"/>
  <c r="E57" i="1"/>
  <c r="E58" i="1"/>
  <c r="E56" i="1"/>
  <c r="E41" i="1"/>
  <c r="E42" i="1"/>
  <c r="E54" i="1"/>
  <c r="E65" i="1"/>
  <c r="E59" i="1"/>
  <c r="E53" i="1"/>
  <c r="E63" i="1"/>
  <c r="E46" i="1"/>
  <c r="E50" i="1"/>
  <c r="E43" i="1"/>
  <c r="E48" i="1"/>
  <c r="E51" i="1"/>
  <c r="E52" i="1"/>
  <c r="E60" i="1"/>
  <c r="E55" i="1"/>
  <c r="E64" i="1"/>
  <c r="E61" i="1"/>
  <c r="E45" i="1"/>
  <c r="E62" i="1"/>
  <c r="E68" i="1"/>
  <c r="B12" i="1"/>
  <c r="F12" i="1"/>
  <c r="F40" i="1"/>
  <c r="F44" i="1"/>
  <c r="F47" i="1"/>
  <c r="F49" i="1"/>
  <c r="F41" i="1"/>
  <c r="F42" i="1"/>
  <c r="F54" i="1"/>
  <c r="F65" i="1"/>
  <c r="F53" i="1"/>
  <c r="F63" i="1"/>
  <c r="F46" i="1"/>
  <c r="F50" i="1"/>
  <c r="F43" i="1"/>
  <c r="F48" i="1"/>
  <c r="F51" i="1"/>
  <c r="F52" i="1"/>
  <c r="F55" i="1"/>
  <c r="F64" i="1"/>
  <c r="F45" i="1"/>
  <c r="F62" i="1"/>
  <c r="F68" i="1"/>
  <c r="B13" i="1"/>
  <c r="F13" i="1"/>
  <c r="G44" i="1"/>
  <c r="G57" i="1"/>
  <c r="G58" i="1"/>
  <c r="G65" i="1"/>
  <c r="G64" i="1"/>
  <c r="G61" i="1"/>
  <c r="G68" i="1"/>
  <c r="B14" i="1"/>
  <c r="F14" i="1"/>
  <c r="H47" i="1"/>
  <c r="H59" i="1"/>
  <c r="H60" i="1"/>
  <c r="H68" i="1"/>
  <c r="B15" i="1"/>
  <c r="F15" i="1"/>
  <c r="I49" i="1"/>
  <c r="I61" i="1"/>
  <c r="I68" i="1"/>
  <c r="B16" i="1"/>
  <c r="F16" i="1"/>
  <c r="J57" i="1"/>
  <c r="J56" i="1"/>
  <c r="J41" i="1"/>
  <c r="J68" i="1"/>
  <c r="B17" i="1"/>
  <c r="F17" i="1"/>
  <c r="K42" i="1"/>
  <c r="K68" i="1"/>
  <c r="B18" i="1"/>
  <c r="F18" i="1"/>
  <c r="L54" i="1"/>
  <c r="L68" i="1"/>
  <c r="B19" i="1"/>
  <c r="F19" i="1"/>
  <c r="M65" i="1"/>
  <c r="M68" i="1"/>
  <c r="B20" i="1"/>
  <c r="F20" i="1"/>
  <c r="N53" i="1"/>
  <c r="N68" i="1"/>
  <c r="B21" i="1"/>
  <c r="F21" i="1"/>
  <c r="O46" i="1"/>
  <c r="O68" i="1"/>
  <c r="B22" i="1"/>
  <c r="F22" i="1"/>
  <c r="P50" i="1"/>
  <c r="P68" i="1"/>
  <c r="B23" i="1"/>
  <c r="F23" i="1"/>
  <c r="Q43" i="1"/>
  <c r="Q68" i="1"/>
  <c r="B24" i="1"/>
  <c r="F24" i="1"/>
  <c r="R48" i="1"/>
  <c r="R68" i="1"/>
  <c r="B25" i="1"/>
  <c r="F25" i="1"/>
  <c r="S51" i="1"/>
  <c r="S68" i="1"/>
  <c r="B26" i="1"/>
  <c r="F26" i="1"/>
  <c r="T52" i="1"/>
  <c r="T60" i="1"/>
  <c r="T68" i="1"/>
  <c r="B27" i="1"/>
  <c r="F27" i="1"/>
  <c r="U55" i="1"/>
  <c r="U68" i="1"/>
  <c r="B28" i="1"/>
  <c r="F28" i="1"/>
  <c r="V45" i="1"/>
  <c r="V68" i="1"/>
  <c r="B29" i="1"/>
  <c r="F29" i="1"/>
  <c r="W62" i="1"/>
  <c r="W68" i="1"/>
  <c r="B30" i="1"/>
  <c r="F30" i="1"/>
  <c r="G34" i="1"/>
  <c r="D6" i="1"/>
  <c r="D8" i="1"/>
  <c r="S3" i="1"/>
  <c r="C68" i="1"/>
  <c r="U3" i="1"/>
  <c r="A68" i="1"/>
  <c r="T3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12" i="1"/>
  <c r="G11" i="1"/>
  <c r="D7" i="1"/>
  <c r="A67" i="1"/>
</calcChain>
</file>

<file path=xl/sharedStrings.xml><?xml version="1.0" encoding="utf-8"?>
<sst xmlns="http://schemas.openxmlformats.org/spreadsheetml/2006/main" count="183" uniqueCount="123">
  <si>
    <t>PT</t>
  </si>
  <si>
    <t>Portugal</t>
  </si>
  <si>
    <t>DE</t>
  </si>
  <si>
    <t>ES</t>
  </si>
  <si>
    <t>LU</t>
  </si>
  <si>
    <t>FR</t>
  </si>
  <si>
    <t>BE</t>
  </si>
  <si>
    <t>AT</t>
  </si>
  <si>
    <t>CH</t>
  </si>
  <si>
    <t>EE</t>
  </si>
  <si>
    <t>Estónia</t>
  </si>
  <si>
    <t>Holanda</t>
  </si>
  <si>
    <t>Luxemb.</t>
  </si>
  <si>
    <t>SI</t>
  </si>
  <si>
    <t>Bélgica</t>
  </si>
  <si>
    <t>Alemanha</t>
  </si>
  <si>
    <t>Espanha</t>
  </si>
  <si>
    <t>França</t>
  </si>
  <si>
    <t>NL</t>
  </si>
  <si>
    <t>Áustria</t>
  </si>
  <si>
    <t>Eslovénia</t>
  </si>
  <si>
    <t>IE</t>
  </si>
  <si>
    <t>Irlanda</t>
  </si>
  <si>
    <t>Suíça</t>
  </si>
  <si>
    <t>PT - Portugal</t>
  </si>
  <si>
    <t>DE - Alemanha</t>
  </si>
  <si>
    <t>ES - Espanha</t>
  </si>
  <si>
    <t>FR - França</t>
  </si>
  <si>
    <t>AT - Áustria</t>
  </si>
  <si>
    <t>BE - Bélgica</t>
  </si>
  <si>
    <t>SI - Eslovénia</t>
  </si>
  <si>
    <t>LU - Luxemburgo</t>
  </si>
  <si>
    <t>NL - Holanda</t>
  </si>
  <si>
    <t>EE - Estónia</t>
  </si>
  <si>
    <t>IE - Irlanda</t>
  </si>
  <si>
    <t>CH - Suíça</t>
  </si>
  <si>
    <t>País 1</t>
  </si>
  <si>
    <t>País 2</t>
  </si>
  <si>
    <t>País 3</t>
  </si>
  <si>
    <t>:flag-pt:</t>
  </si>
  <si>
    <t>:flag-de:</t>
  </si>
  <si>
    <t>:flag-es:</t>
  </si>
  <si>
    <t>:flag-fr:</t>
  </si>
  <si>
    <t>:flag-at:</t>
  </si>
  <si>
    <t>:flag-be:</t>
  </si>
  <si>
    <t>:flag-si:</t>
  </si>
  <si>
    <t>:flag-lu:</t>
  </si>
  <si>
    <t>:flag-nl:</t>
  </si>
  <si>
    <t>:flag-ee:</t>
  </si>
  <si>
    <t>:flag-ie:</t>
  </si>
  <si>
    <t>Tipo de hit (países; normal/triplo/...)</t>
  </si>
  <si>
    <t>:flag-eu:</t>
  </si>
  <si>
    <t>Finlândia</t>
  </si>
  <si>
    <t>FI</t>
  </si>
  <si>
    <t>:flag-fi:</t>
  </si>
  <si>
    <t>FI - Finlândia</t>
  </si>
  <si>
    <t>Data</t>
  </si>
  <si>
    <t>IT</t>
  </si>
  <si>
    <t>Itália</t>
  </si>
  <si>
    <t>:flag-it:</t>
  </si>
  <si>
    <t>IT - Itália</t>
  </si>
  <si>
    <t>LV</t>
  </si>
  <si>
    <t>Letónia</t>
  </si>
  <si>
    <t>:flag-lv:</t>
  </si>
  <si>
    <t>LV - Letónia</t>
  </si>
  <si>
    <t>UK</t>
  </si>
  <si>
    <t>R.Unido</t>
  </si>
  <si>
    <t>:flag-uk:</t>
  </si>
  <si>
    <t>Dinamarca</t>
  </si>
  <si>
    <t>DK</t>
  </si>
  <si>
    <t>:flag-dk:</t>
  </si>
  <si>
    <t>:flag-ch:</t>
  </si>
  <si>
    <t>DK - Dinamarca</t>
  </si>
  <si>
    <t>UK - Reino Unido</t>
  </si>
  <si>
    <t>Eslováquia</t>
  </si>
  <si>
    <t>:flag-sk:</t>
  </si>
  <si>
    <t>SK</t>
  </si>
  <si>
    <t>SK - Eslováquia</t>
  </si>
  <si>
    <t>Europa</t>
  </si>
  <si>
    <t>ATENÇÂO: as bandeiras europeias são as de todos ao países da Europa, pertençam ou não à União Europeia</t>
  </si>
  <si>
    <t>Quando se acrescentam novos países ou novos tipos de hits deve-se confirmar que os três números totais de bandeiras dão o mesmo valor:</t>
  </si>
  <si>
    <t>do país</t>
  </si>
  <si>
    <t>Número de</t>
  </si>
  <si>
    <t>bandeiras</t>
  </si>
  <si>
    <t>Número de hits</t>
  </si>
  <si>
    <t>Imagem da</t>
  </si>
  <si>
    <t>bandeira</t>
  </si>
  <si>
    <t>Total de bandeiras de países do continente europeu</t>
  </si>
  <si>
    <t>Total de bandeiras de países fora do continente europeu</t>
  </si>
  <si>
    <t>Total de bandeiras</t>
  </si>
  <si>
    <t>Abreviatura e nome</t>
  </si>
  <si>
    <t>Inserir data da atualização:</t>
  </si>
  <si>
    <t>Número máximo de algarismos na versão vertical do BBCode:</t>
  </si>
  <si>
    <t>Controlo do total de bandeiras nesta tabela</t>
  </si>
  <si>
    <t>Bandeiras europeias</t>
  </si>
  <si>
    <t>Inserir o número de hits de cada tipo na primeira coluna desta tabela:</t>
  </si>
  <si>
    <t>Total de hits</t>
  </si>
  <si>
    <t>Tot. bandeiras</t>
  </si>
  <si>
    <t>horiz.</t>
  </si>
  <si>
    <t>Comentário</t>
  </si>
  <si>
    <t>versão vertical</t>
  </si>
  <si>
    <t>v. horiz.</t>
  </si>
  <si>
    <t>N. algar.</t>
  </si>
  <si>
    <t>p/ versão</t>
  </si>
  <si>
    <t>Copiar zona sombreada com</t>
  </si>
  <si>
    <t>a versão vertical do BBCode:</t>
  </si>
  <si>
    <t>—</t>
  </si>
  <si>
    <t>4</t>
  </si>
  <si>
    <t xml:space="preserve">Quem tiver hits com a Rússia ou com a Turquia, pode criar dois perfis para os hits envolvendo cada um daqueles países, um para os hits com a parte europeia daqueles países </t>
  </si>
  <si>
    <t>e outro para os hits com a parte não europeia. Depois é só colocar cada um dos hits no perfil correspondente, dependendo da localidade envolvida estar ou não na Europa.</t>
  </si>
  <si>
    <t>Copiar a versão horizontal do BBCode da célula sombreada seguinte:</t>
  </si>
  <si>
    <t>Comentário para inserir no final da versão horizontal do BBCode (não usar a tag [size]):</t>
  </si>
  <si>
    <t>Nesta tabela tenho os diferentes tipos de hits ordenados por ordem alfabética das siglas dos países</t>
  </si>
  <si>
    <t>Nesta tabela tenho as bandeiras ordenadas pela ordem da sua conquista (ordem de construção das versões horizontal e vertical do BBCode)</t>
  </si>
  <si>
    <t>2020-02-03</t>
  </si>
  <si>
    <t>(atualização anterior em 2019-06-06)</t>
  </si>
  <si>
    <t>(+160)</t>
  </si>
  <si>
    <t>(+139)</t>
  </si>
  <si>
    <t>(+10)</t>
  </si>
  <si>
    <t>(+4)</t>
  </si>
  <si>
    <t>(+3)</t>
  </si>
  <si>
    <t>(+1)</t>
  </si>
  <si>
    <t>[b][color=red]Bandeira nova obtida em 2019-10-02[/color][/b]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</si>
</sst>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D78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3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Fill="1" applyBorder="1"/>
    <xf numFmtId="0" fontId="0" fillId="3" borderId="1" xfId="0" applyFill="1" applyBorder="1" applyAlignment="1" applyProtection="1">
      <alignment horizontal="center"/>
      <protection locked="0"/>
    </xf>
    <xf numFmtId="0" fontId="0" fillId="6" borderId="13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1" fillId="7" borderId="0" xfId="0" applyFont="1" applyFill="1" applyBorder="1"/>
    <xf numFmtId="0" fontId="0" fillId="7" borderId="0" xfId="0" applyFill="1" applyBorder="1"/>
    <xf numFmtId="0" fontId="1" fillId="7" borderId="0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left"/>
    </xf>
    <xf numFmtId="0" fontId="1" fillId="9" borderId="20" xfId="0" applyFont="1" applyFill="1" applyBorder="1" applyAlignment="1">
      <alignment horizontal="center"/>
    </xf>
    <xf numFmtId="0" fontId="0" fillId="9" borderId="20" xfId="0" applyFill="1" applyBorder="1"/>
    <xf numFmtId="0" fontId="0" fillId="6" borderId="7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" fillId="8" borderId="21" xfId="0" applyFont="1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9" borderId="18" xfId="0" applyFill="1" applyBorder="1"/>
    <xf numFmtId="0" fontId="1" fillId="3" borderId="23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7" borderId="2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4" fillId="0" borderId="0" xfId="0" applyFont="1" applyFill="1" applyBorder="1" applyAlignment="1" applyProtection="1">
      <alignment horizontal="left"/>
    </xf>
    <xf numFmtId="0" fontId="1" fillId="9" borderId="18" xfId="0" applyFont="1" applyFill="1" applyBorder="1" applyAlignment="1">
      <alignment horizontal="right"/>
    </xf>
    <xf numFmtId="0" fontId="1" fillId="8" borderId="20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right" vertical="center"/>
    </xf>
    <xf numFmtId="0" fontId="1" fillId="8" borderId="19" xfId="0" applyFont="1" applyFill="1" applyBorder="1" applyAlignment="1">
      <alignment horizontal="left" vertical="center"/>
    </xf>
    <xf numFmtId="49" fontId="1" fillId="7" borderId="23" xfId="0" applyNumberFormat="1" applyFont="1" applyFill="1" applyBorder="1" applyAlignment="1" applyProtection="1">
      <alignment horizontal="center" shrinkToFit="1"/>
      <protection locked="0"/>
    </xf>
    <xf numFmtId="0" fontId="1" fillId="8" borderId="18" xfId="0" applyFont="1" applyFill="1" applyBorder="1" applyAlignment="1">
      <alignment horizontal="center" vertical="center"/>
    </xf>
    <xf numFmtId="0" fontId="1" fillId="8" borderId="24" xfId="0" applyFont="1" applyFill="1" applyBorder="1" applyAlignment="1">
      <alignment horizontal="center"/>
    </xf>
    <xf numFmtId="0" fontId="1" fillId="8" borderId="25" xfId="0" applyFont="1" applyFill="1" applyBorder="1" applyAlignment="1">
      <alignment horizontal="center"/>
    </xf>
    <xf numFmtId="0" fontId="0" fillId="7" borderId="24" xfId="0" applyFill="1" applyBorder="1" applyAlignment="1" applyProtection="1">
      <alignment horizontal="center"/>
      <protection locked="0"/>
    </xf>
    <xf numFmtId="0" fontId="0" fillId="7" borderId="6" xfId="0" applyFill="1" applyBorder="1" applyAlignment="1" applyProtection="1">
      <alignment horizontal="center"/>
      <protection locked="0"/>
    </xf>
    <xf numFmtId="0" fontId="0" fillId="2" borderId="6" xfId="0" applyFill="1" applyBorder="1"/>
    <xf numFmtId="49" fontId="0" fillId="2" borderId="6" xfId="0" applyNumberFormat="1" applyFill="1" applyBorder="1" applyAlignment="1">
      <alignment horizontal="center"/>
    </xf>
    <xf numFmtId="0" fontId="0" fillId="5" borderId="6" xfId="0" applyFill="1" applyBorder="1"/>
    <xf numFmtId="0" fontId="0" fillId="2" borderId="23" xfId="0" applyFont="1" applyFill="1" applyBorder="1" applyAlignment="1">
      <alignment horizontal="left"/>
    </xf>
    <xf numFmtId="0" fontId="0" fillId="2" borderId="23" xfId="0" applyFont="1" applyFill="1" applyBorder="1" applyAlignment="1">
      <alignment horizontal="center"/>
    </xf>
    <xf numFmtId="49" fontId="0" fillId="2" borderId="23" xfId="0" applyNumberFormat="1" applyFon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4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1" fillId="8" borderId="26" xfId="0" applyFont="1" applyFill="1" applyBorder="1" applyAlignment="1">
      <alignment horizontal="left"/>
    </xf>
    <xf numFmtId="0" fontId="1" fillId="8" borderId="28" xfId="0" applyFont="1" applyFill="1" applyBorder="1" applyAlignment="1">
      <alignment horizontal="left"/>
    </xf>
    <xf numFmtId="0" fontId="1" fillId="8" borderId="29" xfId="0" applyFont="1" applyFill="1" applyBorder="1" applyAlignment="1">
      <alignment horizontal="left"/>
    </xf>
    <xf numFmtId="0" fontId="1" fillId="8" borderId="30" xfId="0" applyFont="1" applyFill="1" applyBorder="1" applyAlignment="1">
      <alignment horizontal="left"/>
    </xf>
    <xf numFmtId="0" fontId="1" fillId="8" borderId="31" xfId="0" applyFont="1" applyFill="1" applyBorder="1" applyAlignment="1">
      <alignment horizontal="left"/>
    </xf>
    <xf numFmtId="49" fontId="0" fillId="2" borderId="23" xfId="0" applyNumberFormat="1" applyFont="1" applyFill="1" applyBorder="1" applyAlignment="1">
      <alignment horizontal="left"/>
    </xf>
    <xf numFmtId="0" fontId="0" fillId="3" borderId="26" xfId="0" applyFill="1" applyBorder="1"/>
    <xf numFmtId="0" fontId="0" fillId="3" borderId="22" xfId="0" applyFill="1" applyBorder="1"/>
    <xf numFmtId="0" fontId="0" fillId="8" borderId="19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1" fillId="8" borderId="20" xfId="0" applyFont="1" applyFill="1" applyBorder="1" applyAlignment="1">
      <alignment horizontal="right" vertical="center"/>
    </xf>
    <xf numFmtId="0" fontId="1" fillId="9" borderId="26" xfId="0" applyFont="1" applyFill="1" applyBorder="1" applyAlignment="1">
      <alignment horizontal="left"/>
    </xf>
    <xf numFmtId="0" fontId="0" fillId="9" borderId="28" xfId="0" applyFill="1" applyBorder="1" applyAlignment="1">
      <alignment horizontal="center"/>
    </xf>
    <xf numFmtId="0" fontId="0" fillId="9" borderId="28" xfId="0" applyFill="1" applyBorder="1"/>
    <xf numFmtId="0" fontId="0" fillId="9" borderId="27" xfId="0" applyFill="1" applyBorder="1"/>
    <xf numFmtId="0" fontId="1" fillId="9" borderId="29" xfId="0" applyFont="1" applyFill="1" applyBorder="1" applyAlignment="1">
      <alignment horizontal="left"/>
    </xf>
    <xf numFmtId="0" fontId="0" fillId="9" borderId="30" xfId="0" applyFill="1" applyBorder="1" applyAlignment="1">
      <alignment horizontal="center"/>
    </xf>
    <xf numFmtId="0" fontId="0" fillId="9" borderId="30" xfId="0" applyFill="1" applyBorder="1"/>
    <xf numFmtId="0" fontId="0" fillId="9" borderId="31" xfId="0" applyFill="1" applyBorder="1"/>
    <xf numFmtId="0" fontId="1" fillId="8" borderId="18" xfId="0" applyFont="1" applyFill="1" applyBorder="1" applyAlignment="1">
      <alignment horizontal="right"/>
    </xf>
    <xf numFmtId="0" fontId="0" fillId="3" borderId="29" xfId="0" applyFill="1" applyBorder="1" applyAlignment="1">
      <alignment horizontal="left" vertical="center"/>
    </xf>
    <xf numFmtId="0" fontId="0" fillId="7" borderId="20" xfId="0" applyFill="1" applyBorder="1" applyAlignment="1">
      <alignment horizontal="center"/>
    </xf>
    <xf numFmtId="0" fontId="0" fillId="7" borderId="20" xfId="0" applyFill="1" applyBorder="1"/>
    <xf numFmtId="0" fontId="0" fillId="7" borderId="19" xfId="0" applyFill="1" applyBorder="1" applyAlignment="1" applyProtection="1">
      <alignment horizontal="left"/>
      <protection locked="0"/>
    </xf>
    <xf numFmtId="0" fontId="1" fillId="7" borderId="19" xfId="0" applyFont="1" applyFill="1" applyBorder="1" applyAlignment="1">
      <alignment horizontal="left"/>
    </xf>
    <xf numFmtId="0" fontId="1" fillId="7" borderId="20" xfId="0" applyFont="1" applyFill="1" applyBorder="1"/>
    <xf numFmtId="0" fontId="1" fillId="7" borderId="20" xfId="0" applyFont="1" applyFill="1" applyBorder="1" applyAlignment="1">
      <alignment horizontal="center"/>
    </xf>
    <xf numFmtId="0" fontId="0" fillId="7" borderId="18" xfId="0" applyFill="1" applyBorder="1"/>
    <xf numFmtId="0" fontId="0" fillId="8" borderId="17" xfId="0" applyFont="1" applyFill="1" applyBorder="1" applyAlignment="1">
      <alignment horizontal="center"/>
    </xf>
    <xf numFmtId="49" fontId="0" fillId="7" borderId="24" xfId="0" applyNumberFormat="1" applyFill="1" applyBorder="1" applyAlignment="1" applyProtection="1">
      <protection locked="0"/>
    </xf>
    <xf numFmtId="0" fontId="0" fillId="7" borderId="6" xfId="0" applyFill="1" applyBorder="1" applyAlignment="1" applyProtection="1">
      <protection locked="0"/>
    </xf>
  </cellXfs>
  <cellStyles count="1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Normal" xfId="0" builtinId="0"/>
  </cellStyles>
  <dxfs count="0"/>
  <tableStyles count="0" defaultTableStyle="TableStyleMedium2" defaultPivotStyle="PivotStyleLight16"/>
  <colors>
    <mruColors>
      <color rgb="FFFFFD78"/>
      <color rgb="FFF8CB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69"/>
  <sheetViews>
    <sheetView tabSelected="1" workbookViewId="0"/>
  </sheetViews>
  <sheetFormatPr baseColWidth="10" defaultColWidth="7.33203125" defaultRowHeight="15" x14ac:dyDescent="0.2"/>
  <cols>
    <col min="1" max="1" width="22.83203125" style="1" customWidth="1"/>
    <col min="2" max="4" width="12.83203125" style="1" customWidth="1"/>
    <col min="5" max="10" width="8.33203125" style="1" customWidth="1"/>
    <col min="11" max="11" width="8.33203125" customWidth="1"/>
    <col min="12" max="13" width="8.33203125" style="1" customWidth="1"/>
    <col min="14" max="21" width="8.33203125" customWidth="1"/>
    <col min="22" max="23" width="9.83203125" customWidth="1"/>
  </cols>
  <sheetData>
    <row r="2" spans="1:23" x14ac:dyDescent="0.2">
      <c r="A2" s="57"/>
      <c r="B2" s="55"/>
      <c r="C2" s="56" t="s">
        <v>91</v>
      </c>
      <c r="D2" s="58" t="s">
        <v>114</v>
      </c>
      <c r="F2" s="35" t="s">
        <v>79</v>
      </c>
      <c r="G2" s="44"/>
      <c r="H2" s="44"/>
      <c r="I2" s="37"/>
      <c r="J2" s="44"/>
      <c r="K2" s="44"/>
      <c r="L2" s="37"/>
      <c r="M2" s="37"/>
      <c r="N2" s="37"/>
      <c r="O2" s="37"/>
      <c r="P2" s="37"/>
      <c r="Q2" s="37"/>
      <c r="R2" s="45"/>
    </row>
    <row r="3" spans="1:23" x14ac:dyDescent="0.2">
      <c r="A3" s="57"/>
      <c r="B3" s="55"/>
      <c r="C3" s="56" t="s">
        <v>92</v>
      </c>
      <c r="D3" s="58" t="s">
        <v>107</v>
      </c>
      <c r="F3" s="35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4" t="s">
        <v>80</v>
      </c>
      <c r="S3" s="48">
        <f>D8</f>
        <v>1465</v>
      </c>
      <c r="T3" s="46">
        <f>A68</f>
        <v>1465</v>
      </c>
      <c r="U3" s="47">
        <f>C68</f>
        <v>1465</v>
      </c>
    </row>
    <row r="5" spans="1:23" x14ac:dyDescent="0.2">
      <c r="A5" s="57" t="s">
        <v>93</v>
      </c>
      <c r="B5" s="55"/>
      <c r="C5" s="55"/>
      <c r="D5" s="59"/>
      <c r="F5" s="85" t="s">
        <v>108</v>
      </c>
      <c r="G5" s="86"/>
      <c r="H5" s="86"/>
      <c r="I5" s="86"/>
      <c r="J5" s="86"/>
      <c r="K5" s="87"/>
      <c r="L5" s="86"/>
      <c r="M5" s="86"/>
      <c r="N5" s="87"/>
      <c r="O5" s="87"/>
      <c r="P5" s="87"/>
      <c r="Q5" s="87"/>
      <c r="R5" s="87"/>
      <c r="S5" s="87"/>
      <c r="T5" s="87"/>
      <c r="U5" s="88"/>
    </row>
    <row r="6" spans="1:23" x14ac:dyDescent="0.2">
      <c r="A6" s="33" t="s">
        <v>87</v>
      </c>
      <c r="B6" s="33"/>
      <c r="C6" s="33"/>
      <c r="D6" s="16">
        <f>SUM(B13:B30)</f>
        <v>1465</v>
      </c>
      <c r="F6" s="89" t="s">
        <v>109</v>
      </c>
      <c r="G6" s="90"/>
      <c r="H6" s="90"/>
      <c r="I6" s="90"/>
      <c r="J6" s="90"/>
      <c r="K6" s="91"/>
      <c r="L6" s="90"/>
      <c r="M6" s="90"/>
      <c r="N6" s="91"/>
      <c r="O6" s="91"/>
      <c r="P6" s="91"/>
      <c r="Q6" s="91"/>
      <c r="R6" s="91"/>
      <c r="S6" s="91"/>
      <c r="T6" s="91"/>
      <c r="U6" s="92"/>
    </row>
    <row r="7" spans="1:23" x14ac:dyDescent="0.2">
      <c r="A7" s="33" t="s">
        <v>88</v>
      </c>
      <c r="B7" s="33"/>
      <c r="C7" s="33"/>
      <c r="D7" s="16">
        <f>0</f>
        <v>0</v>
      </c>
    </row>
    <row r="8" spans="1:23" x14ac:dyDescent="0.2">
      <c r="A8" s="32" t="s">
        <v>89</v>
      </c>
      <c r="B8" s="32"/>
      <c r="C8" s="32"/>
      <c r="D8" s="34">
        <f>D6+D7</f>
        <v>1465</v>
      </c>
      <c r="G8" s="51"/>
      <c r="H8" s="51"/>
      <c r="I8" s="51"/>
      <c r="J8" s="51"/>
      <c r="K8" s="51"/>
      <c r="L8" s="51"/>
      <c r="M8" s="27"/>
      <c r="N8" s="52"/>
      <c r="O8" s="53"/>
      <c r="P8" s="27"/>
      <c r="Q8" s="27"/>
      <c r="R8" s="27"/>
    </row>
    <row r="9" spans="1:23" x14ac:dyDescent="0.2">
      <c r="A9" s="60" t="s">
        <v>90</v>
      </c>
      <c r="B9" s="60" t="s">
        <v>82</v>
      </c>
      <c r="C9" s="60" t="s">
        <v>85</v>
      </c>
      <c r="D9" s="60" t="s">
        <v>99</v>
      </c>
      <c r="E9" s="60" t="s">
        <v>102</v>
      </c>
      <c r="F9" s="70" t="s">
        <v>103</v>
      </c>
      <c r="G9" s="74" t="s">
        <v>104</v>
      </c>
      <c r="H9" s="75"/>
      <c r="I9" s="75"/>
      <c r="J9" s="98" t="s">
        <v>113</v>
      </c>
      <c r="K9" s="99"/>
      <c r="L9" s="100"/>
      <c r="M9" s="100"/>
      <c r="N9" s="100"/>
      <c r="O9" s="100"/>
      <c r="P9" s="100"/>
      <c r="Q9" s="95"/>
      <c r="R9" s="96"/>
      <c r="S9" s="96"/>
      <c r="T9" s="96"/>
      <c r="U9" s="96"/>
      <c r="V9" s="96"/>
      <c r="W9" s="101"/>
    </row>
    <row r="10" spans="1:23" x14ac:dyDescent="0.2">
      <c r="A10" s="61" t="s">
        <v>81</v>
      </c>
      <c r="B10" s="61" t="s">
        <v>83</v>
      </c>
      <c r="C10" s="61" t="s">
        <v>86</v>
      </c>
      <c r="D10" s="61" t="s">
        <v>100</v>
      </c>
      <c r="E10" s="61" t="s">
        <v>101</v>
      </c>
      <c r="F10" s="71" t="s">
        <v>98</v>
      </c>
      <c r="G10" s="76" t="s">
        <v>105</v>
      </c>
      <c r="H10" s="77"/>
      <c r="I10" s="78"/>
      <c r="N10" s="1"/>
      <c r="O10" s="51"/>
      <c r="P10" s="51"/>
      <c r="Q10" s="51"/>
      <c r="R10" s="27"/>
    </row>
    <row r="11" spans="1:23" x14ac:dyDescent="0.2">
      <c r="A11" s="79" t="s">
        <v>56</v>
      </c>
      <c r="B11" s="68" t="s">
        <v>106</v>
      </c>
      <c r="C11" s="69" t="s">
        <v>106</v>
      </c>
      <c r="D11" s="103" t="s">
        <v>115</v>
      </c>
      <c r="E11" s="69" t="s">
        <v>106</v>
      </c>
      <c r="F11" s="72" t="str">
        <f>CONCATENATE("[size=85][color=#000000]",$D$2,":[/color][/size]")</f>
        <v>[size=85][color=#000000]2020-02-03:[/color][/size]</v>
      </c>
      <c r="G11" s="80" t="str">
        <f>CONCATENATE("[size=85][b][color=#000000]Atualização de ",$D$2,"[/color][/b][/size]",IF(D11&lt;&gt;"",CONCATENATE(" [size=75]",D11,"[/size]"),""))</f>
        <v>[size=85][b][color=#000000]Atualização de 2020-02-03[/color][/b][/size] [size=75](atualização anterior em 2019-06-06)[/size]</v>
      </c>
      <c r="N11" s="1"/>
      <c r="O11" s="1"/>
      <c r="Q11" s="1"/>
    </row>
    <row r="12" spans="1:23" x14ac:dyDescent="0.2">
      <c r="A12" s="67" t="s">
        <v>94</v>
      </c>
      <c r="B12" s="68">
        <f>E68</f>
        <v>1465</v>
      </c>
      <c r="C12" s="69" t="s">
        <v>51</v>
      </c>
      <c r="D12" s="104" t="s">
        <v>116</v>
      </c>
      <c r="E12" s="62">
        <v>4</v>
      </c>
      <c r="F12" s="73" t="str">
        <f>IF(B12&gt;0,CONCATENATE("[size=85] ",MID("      ",1,E12-LEN(B12)),B12,"[/size] ",C12),"")</f>
        <v>[size=85] 1465[/size] :flag-eu:</v>
      </c>
      <c r="G12" s="81" t="str">
        <f>IF(B12&gt;0,CONCATENATE("[size=85]",MID("      ",1,$D$3-LEN(B12)),B12,"[/size] ",C12,,IF(D12&lt;&gt;"",CONCATENATE(" [size=75]",D12,"[/size]"),"")),"")</f>
        <v>[size=85]1465[/size] :flag-eu: [size=75](+160)[/size]</v>
      </c>
      <c r="N12" s="1"/>
      <c r="O12" s="1"/>
      <c r="Q12" s="1"/>
    </row>
    <row r="13" spans="1:23" x14ac:dyDescent="0.2">
      <c r="A13" s="64" t="s">
        <v>24</v>
      </c>
      <c r="B13" s="50">
        <f>F68</f>
        <v>1302</v>
      </c>
      <c r="C13" s="65" t="s">
        <v>39</v>
      </c>
      <c r="D13" s="104" t="s">
        <v>117</v>
      </c>
      <c r="E13" s="63">
        <v>4</v>
      </c>
      <c r="F13" s="73" t="str">
        <f>IF(B13&gt;0,CONCATENATE("[size=85] ",MID("      ",1,E13-LEN(B13)),B13,"[/size] ",C13),"")</f>
        <v>[size=85] 1302[/size] :flag-pt:</v>
      </c>
      <c r="G13" s="81" t="str">
        <f t="shared" ref="G13:G30" si="0">IF(B13&gt;0,CONCATENATE("[size=85]",MID("      ",1,$D$3-LEN(B13)),B13,"[/size] ",C13,,IF(D13&lt;&gt;"",CONCATENATE(" [size=75]",D13,"[/size]"),"")),"")</f>
        <v>[size=85]1302[/size] :flag-pt: [size=75](+139)[/size]</v>
      </c>
      <c r="N13" s="1"/>
      <c r="O13" s="1"/>
      <c r="Q13" s="1"/>
    </row>
    <row r="14" spans="1:23" x14ac:dyDescent="0.2">
      <c r="A14" s="64" t="s">
        <v>25</v>
      </c>
      <c r="B14" s="50">
        <f>G68</f>
        <v>66</v>
      </c>
      <c r="C14" s="65" t="s">
        <v>40</v>
      </c>
      <c r="D14" s="104" t="s">
        <v>118</v>
      </c>
      <c r="E14" s="63">
        <v>2</v>
      </c>
      <c r="F14" s="73" t="str">
        <f t="shared" ref="F14:F30" si="1">IF(B14&gt;0,CONCATENATE("[size=85] ",MID("      ",1,E14-LEN(B14)),B14,"[/size] ",C14),"")</f>
        <v>[size=85] 66[/size] :flag-de:</v>
      </c>
      <c r="G14" s="81" t="str">
        <f t="shared" si="0"/>
        <v>[size=85]  66[/size] :flag-de: [size=75](+10)[/size]</v>
      </c>
      <c r="N14" s="1"/>
      <c r="O14" s="1"/>
      <c r="Q14" s="1"/>
    </row>
    <row r="15" spans="1:23" x14ac:dyDescent="0.2">
      <c r="A15" s="64" t="s">
        <v>26</v>
      </c>
      <c r="B15" s="50">
        <f>H68</f>
        <v>12</v>
      </c>
      <c r="C15" s="65" t="s">
        <v>41</v>
      </c>
      <c r="D15" s="104"/>
      <c r="E15" s="63">
        <v>2</v>
      </c>
      <c r="F15" s="73" t="str">
        <f t="shared" si="1"/>
        <v>[size=85] 12[/size] :flag-es:</v>
      </c>
      <c r="G15" s="81" t="str">
        <f t="shared" si="0"/>
        <v>[size=85]  12[/size] :flag-es:</v>
      </c>
      <c r="N15" s="1"/>
      <c r="O15" s="1"/>
      <c r="Q15" s="1"/>
    </row>
    <row r="16" spans="1:23" x14ac:dyDescent="0.2">
      <c r="A16" s="64" t="s">
        <v>27</v>
      </c>
      <c r="B16" s="50">
        <f>I68</f>
        <v>16</v>
      </c>
      <c r="C16" s="65" t="s">
        <v>42</v>
      </c>
      <c r="D16" s="104"/>
      <c r="E16" s="63">
        <v>2</v>
      </c>
      <c r="F16" s="73" t="str">
        <f t="shared" si="1"/>
        <v>[size=85] 16[/size] :flag-fr:</v>
      </c>
      <c r="G16" s="81" t="str">
        <f t="shared" si="0"/>
        <v>[size=85]  16[/size] :flag-fr:</v>
      </c>
      <c r="N16" s="1"/>
      <c r="O16" s="1"/>
      <c r="Q16" s="1"/>
    </row>
    <row r="17" spans="1:17" x14ac:dyDescent="0.2">
      <c r="A17" s="64" t="s">
        <v>28</v>
      </c>
      <c r="B17" s="50">
        <f>J68</f>
        <v>15</v>
      </c>
      <c r="C17" s="65" t="s">
        <v>43</v>
      </c>
      <c r="D17" s="104" t="s">
        <v>119</v>
      </c>
      <c r="E17" s="63">
        <v>2</v>
      </c>
      <c r="F17" s="73" t="str">
        <f t="shared" si="1"/>
        <v>[size=85] 15[/size] :flag-at:</v>
      </c>
      <c r="G17" s="81" t="str">
        <f t="shared" si="0"/>
        <v>[size=85]  15[/size] :flag-at: [size=75](+4)[/size]</v>
      </c>
      <c r="N17" s="1"/>
      <c r="O17" s="1"/>
      <c r="Q17" s="1"/>
    </row>
    <row r="18" spans="1:17" x14ac:dyDescent="0.2">
      <c r="A18" s="64" t="s">
        <v>29</v>
      </c>
      <c r="B18" s="50">
        <f>K68</f>
        <v>24</v>
      </c>
      <c r="C18" s="65" t="s">
        <v>44</v>
      </c>
      <c r="D18" s="104" t="s">
        <v>120</v>
      </c>
      <c r="E18" s="63">
        <v>2</v>
      </c>
      <c r="F18" s="73" t="str">
        <f t="shared" si="1"/>
        <v>[size=85] 24[/size] :flag-be:</v>
      </c>
      <c r="G18" s="81" t="str">
        <f t="shared" si="0"/>
        <v>[size=85]  24[/size] :flag-be: [size=75](+3)[/size]</v>
      </c>
      <c r="N18" s="1"/>
      <c r="O18" s="1"/>
      <c r="Q18" s="1"/>
    </row>
    <row r="19" spans="1:17" x14ac:dyDescent="0.2">
      <c r="A19" s="64" t="s">
        <v>30</v>
      </c>
      <c r="B19" s="50">
        <f>L68</f>
        <v>2</v>
      </c>
      <c r="C19" s="65" t="s">
        <v>45</v>
      </c>
      <c r="D19" s="104"/>
      <c r="E19" s="63">
        <v>1</v>
      </c>
      <c r="F19" s="73" t="str">
        <f t="shared" si="1"/>
        <v>[size=85] 2[/size] :flag-si:</v>
      </c>
      <c r="G19" s="81" t="str">
        <f t="shared" si="0"/>
        <v>[size=85]   2[/size] :flag-si:</v>
      </c>
      <c r="N19" s="1"/>
      <c r="O19" s="1"/>
      <c r="Q19" s="1"/>
    </row>
    <row r="20" spans="1:17" x14ac:dyDescent="0.2">
      <c r="A20" s="66" t="s">
        <v>31</v>
      </c>
      <c r="B20" s="50">
        <f>M68</f>
        <v>1</v>
      </c>
      <c r="C20" s="65" t="s">
        <v>46</v>
      </c>
      <c r="D20" s="104"/>
      <c r="E20" s="63">
        <v>1</v>
      </c>
      <c r="F20" s="73" t="str">
        <f t="shared" si="1"/>
        <v>[size=85] 1[/size] :flag-lu:</v>
      </c>
      <c r="G20" s="81" t="str">
        <f t="shared" si="0"/>
        <v>[size=85]   1[/size] :flag-lu:</v>
      </c>
      <c r="N20" s="1"/>
      <c r="O20" s="1"/>
      <c r="Q20" s="1"/>
    </row>
    <row r="21" spans="1:17" x14ac:dyDescent="0.2">
      <c r="A21" s="64" t="s">
        <v>32</v>
      </c>
      <c r="B21" s="50">
        <f>N68</f>
        <v>7</v>
      </c>
      <c r="C21" s="65" t="s">
        <v>47</v>
      </c>
      <c r="D21" s="104"/>
      <c r="E21" s="63">
        <v>1</v>
      </c>
      <c r="F21" s="73" t="str">
        <f t="shared" si="1"/>
        <v>[size=85] 7[/size] :flag-nl:</v>
      </c>
      <c r="G21" s="81" t="str">
        <f t="shared" si="0"/>
        <v>[size=85]   7[/size] :flag-nl:</v>
      </c>
      <c r="N21" s="1"/>
      <c r="O21" s="1"/>
      <c r="Q21" s="1"/>
    </row>
    <row r="22" spans="1:17" x14ac:dyDescent="0.2">
      <c r="A22" s="64" t="s">
        <v>33</v>
      </c>
      <c r="B22" s="50">
        <f>O68</f>
        <v>2</v>
      </c>
      <c r="C22" s="65" t="s">
        <v>48</v>
      </c>
      <c r="D22" s="104"/>
      <c r="E22" s="63">
        <v>1</v>
      </c>
      <c r="F22" s="73" t="str">
        <f t="shared" si="1"/>
        <v>[size=85] 2[/size] :flag-ee:</v>
      </c>
      <c r="G22" s="81" t="str">
        <f t="shared" si="0"/>
        <v>[size=85]   2[/size] :flag-ee:</v>
      </c>
      <c r="N22" s="1"/>
      <c r="O22" s="1"/>
      <c r="Q22" s="1"/>
    </row>
    <row r="23" spans="1:17" x14ac:dyDescent="0.2">
      <c r="A23" s="64" t="s">
        <v>34</v>
      </c>
      <c r="B23" s="50">
        <f>P68</f>
        <v>2</v>
      </c>
      <c r="C23" s="65" t="s">
        <v>49</v>
      </c>
      <c r="D23" s="104"/>
      <c r="E23" s="63">
        <v>1</v>
      </c>
      <c r="F23" s="73" t="str">
        <f t="shared" si="1"/>
        <v>[size=85] 2[/size] :flag-ie:</v>
      </c>
      <c r="G23" s="81" t="str">
        <f t="shared" si="0"/>
        <v>[size=85]   2[/size] :flag-ie:</v>
      </c>
      <c r="N23" s="1"/>
      <c r="O23" s="1"/>
      <c r="Q23" s="1"/>
    </row>
    <row r="24" spans="1:17" x14ac:dyDescent="0.2">
      <c r="A24" s="64" t="s">
        <v>35</v>
      </c>
      <c r="B24" s="50">
        <f>Q68</f>
        <v>1</v>
      </c>
      <c r="C24" s="65" t="s">
        <v>71</v>
      </c>
      <c r="D24" s="104"/>
      <c r="E24" s="63">
        <v>1</v>
      </c>
      <c r="F24" s="73" t="str">
        <f t="shared" si="1"/>
        <v>[size=85] 1[/size] :flag-ch:</v>
      </c>
      <c r="G24" s="81" t="str">
        <f t="shared" si="0"/>
        <v>[size=85]   1[/size] :flag-ch:</v>
      </c>
      <c r="N24" s="1"/>
      <c r="O24" s="1"/>
      <c r="Q24" s="1"/>
    </row>
    <row r="25" spans="1:17" x14ac:dyDescent="0.2">
      <c r="A25" s="64" t="s">
        <v>55</v>
      </c>
      <c r="B25" s="50">
        <f>R68</f>
        <v>3</v>
      </c>
      <c r="C25" s="65" t="s">
        <v>54</v>
      </c>
      <c r="D25" s="104" t="s">
        <v>121</v>
      </c>
      <c r="E25" s="63">
        <v>1</v>
      </c>
      <c r="F25" s="73" t="str">
        <f t="shared" si="1"/>
        <v>[size=85] 3[/size] :flag-fi:</v>
      </c>
      <c r="G25" s="81" t="str">
        <f t="shared" si="0"/>
        <v>[size=85]   3[/size] :flag-fi: [size=75](+1)[/size]</v>
      </c>
      <c r="N25" s="1"/>
      <c r="O25" s="1"/>
      <c r="Q25" s="1"/>
    </row>
    <row r="26" spans="1:17" x14ac:dyDescent="0.2">
      <c r="A26" s="64" t="s">
        <v>60</v>
      </c>
      <c r="B26" s="50">
        <f>S68</f>
        <v>4</v>
      </c>
      <c r="C26" s="65" t="s">
        <v>59</v>
      </c>
      <c r="D26" s="104"/>
      <c r="E26" s="63">
        <v>1</v>
      </c>
      <c r="F26" s="73" t="str">
        <f t="shared" si="1"/>
        <v>[size=85] 4[/size] :flag-it:</v>
      </c>
      <c r="G26" s="81" t="str">
        <f t="shared" si="0"/>
        <v>[size=85]   4[/size] :flag-it:</v>
      </c>
      <c r="N26" s="1"/>
      <c r="O26" s="1"/>
      <c r="Q26" s="1"/>
    </row>
    <row r="27" spans="1:17" x14ac:dyDescent="0.2">
      <c r="A27" s="64" t="s">
        <v>64</v>
      </c>
      <c r="B27" s="50">
        <f>T68</f>
        <v>2</v>
      </c>
      <c r="C27" s="65" t="s">
        <v>63</v>
      </c>
      <c r="D27" s="104"/>
      <c r="E27" s="63">
        <v>1</v>
      </c>
      <c r="F27" s="73" t="str">
        <f t="shared" si="1"/>
        <v>[size=85] 2[/size] :flag-lv:</v>
      </c>
      <c r="G27" s="81" t="str">
        <f t="shared" si="0"/>
        <v>[size=85]   2[/size] :flag-lv:</v>
      </c>
      <c r="N27" s="1"/>
      <c r="O27" s="1"/>
      <c r="P27" s="1"/>
    </row>
    <row r="28" spans="1:17" x14ac:dyDescent="0.2">
      <c r="A28" s="64" t="s">
        <v>73</v>
      </c>
      <c r="B28" s="50">
        <f>U68</f>
        <v>3</v>
      </c>
      <c r="C28" s="65" t="s">
        <v>67</v>
      </c>
      <c r="D28" s="104" t="s">
        <v>121</v>
      </c>
      <c r="E28" s="63">
        <v>1</v>
      </c>
      <c r="F28" s="73" t="str">
        <f t="shared" si="1"/>
        <v>[size=85] 3[/size] :flag-uk:</v>
      </c>
      <c r="G28" s="81" t="str">
        <f t="shared" si="0"/>
        <v>[size=85]   3[/size] :flag-uk: [size=75](+1)[/size]</v>
      </c>
      <c r="N28" s="1"/>
      <c r="O28" s="1"/>
      <c r="Q28" s="1"/>
    </row>
    <row r="29" spans="1:17" x14ac:dyDescent="0.2">
      <c r="A29" s="64" t="s">
        <v>72</v>
      </c>
      <c r="B29" s="50">
        <f>V68</f>
        <v>1</v>
      </c>
      <c r="C29" s="65" t="s">
        <v>70</v>
      </c>
      <c r="D29" s="104"/>
      <c r="E29" s="63">
        <v>1</v>
      </c>
      <c r="F29" s="73" t="str">
        <f t="shared" si="1"/>
        <v>[size=85] 1[/size] :flag-dk:</v>
      </c>
      <c r="G29" s="81" t="str">
        <f t="shared" si="0"/>
        <v>[size=85]   1[/size] :flag-dk:</v>
      </c>
      <c r="N29" s="1"/>
      <c r="O29" s="1"/>
      <c r="Q29" s="1"/>
    </row>
    <row r="30" spans="1:17" x14ac:dyDescent="0.2">
      <c r="A30" s="64" t="s">
        <v>77</v>
      </c>
      <c r="B30" s="50">
        <f>W68</f>
        <v>2</v>
      </c>
      <c r="C30" s="65" t="s">
        <v>75</v>
      </c>
      <c r="D30" s="104" t="s">
        <v>122</v>
      </c>
      <c r="E30" s="63">
        <v>1</v>
      </c>
      <c r="F30" s="73" t="str">
        <f t="shared" si="1"/>
        <v>[size=85] 2[/size] :flag-sk:</v>
      </c>
      <c r="G30" s="81" t="str">
        <f t="shared" si="0"/>
        <v>[size=85]   2[/size] :flag-sk: [size=75][b][color=red]Bandeira nova obtida em 2019-10-02[/color][/b][/size]</v>
      </c>
      <c r="N30" s="1"/>
      <c r="O30" s="1"/>
      <c r="Q30" s="1"/>
    </row>
    <row r="33" spans="1:23" x14ac:dyDescent="0.2">
      <c r="A33" s="82"/>
      <c r="B33" s="83"/>
      <c r="C33" s="83"/>
      <c r="D33" s="83"/>
      <c r="E33" s="83"/>
      <c r="F33" s="93" t="s">
        <v>111</v>
      </c>
      <c r="G33" s="97"/>
      <c r="H33" s="95"/>
      <c r="I33" s="95"/>
      <c r="J33" s="95"/>
      <c r="K33" s="96"/>
    </row>
    <row r="34" spans="1:23" x14ac:dyDescent="0.2">
      <c r="A34" s="82"/>
      <c r="B34" s="83"/>
      <c r="C34" s="83"/>
      <c r="D34" s="83"/>
      <c r="E34" s="83"/>
      <c r="F34" s="84" t="s">
        <v>110</v>
      </c>
      <c r="G34" s="94" t="str">
        <f>CONCATENATE(F11,F12,F13,F14,F15,F16,F17,F18,F19,F20,F21,F22,F23,F24,F25,F26,F27,F28,F29,F30,IF(G33&lt;&gt;"",CONCATENATE("[size=75] ",G33,"[/size]"),""))</f>
        <v>[size=85][color=#000000]2020-02-03:[/color][/size][size=85] 1465[/size] :flag-eu:[size=85] 1302[/size] :flag-pt:[size=85] 66[/size] :flag-de:[size=85] 12[/size] :flag-es:[size=85] 16[/size] :flag-fr:[size=85] 15[/size] :flag-at:[size=85] 24[/size] :flag-be:[size=85] 2[/size] :flag-si:[size=85] 1[/size] :flag-lu:[size=85] 7[/size] :flag-nl:[size=85] 2[/size] :flag-ee:[size=85] 2[/size] :flag-ie:[size=85] 1[/size] :flag-ch:[size=85] 3[/size] :flag-fi:[size=85] 4[/size] :flag-it:[size=85] 2[/size] :flag-lv:[size=85] 3[/size] :flag-uk:[size=85] 1[/size] :flag-dk:[size=85] 2[/size] :flag-sk:</v>
      </c>
    </row>
    <row r="37" spans="1:23" x14ac:dyDescent="0.2">
      <c r="A37" s="35" t="s">
        <v>95</v>
      </c>
      <c r="B37" s="44"/>
      <c r="C37" s="44"/>
      <c r="D37" s="44"/>
      <c r="E37" s="44"/>
      <c r="F37" s="44"/>
      <c r="G37" s="44"/>
      <c r="H37" s="44"/>
      <c r="I37" s="44"/>
      <c r="J37" s="44"/>
      <c r="K37" s="37"/>
      <c r="L37" s="44"/>
      <c r="M37" s="44"/>
      <c r="N37" s="37"/>
      <c r="O37" s="37"/>
      <c r="P37" s="37"/>
      <c r="Q37" s="37"/>
      <c r="R37" s="37"/>
      <c r="S37" s="37"/>
      <c r="T37" s="37"/>
      <c r="U37" s="37"/>
      <c r="V37" s="37"/>
      <c r="W37" s="54" t="s">
        <v>112</v>
      </c>
    </row>
    <row r="38" spans="1:23" ht="16" thickBot="1" x14ac:dyDescent="0.25">
      <c r="A38" s="26"/>
      <c r="B38" s="102" t="s">
        <v>50</v>
      </c>
      <c r="C38" s="102"/>
      <c r="D38" s="102"/>
      <c r="E38" s="26" t="s">
        <v>78</v>
      </c>
      <c r="F38" s="26" t="s">
        <v>1</v>
      </c>
      <c r="G38" s="26" t="s">
        <v>15</v>
      </c>
      <c r="H38" s="26" t="s">
        <v>16</v>
      </c>
      <c r="I38" s="26" t="s">
        <v>17</v>
      </c>
      <c r="J38" s="26" t="s">
        <v>19</v>
      </c>
      <c r="K38" s="26" t="s">
        <v>14</v>
      </c>
      <c r="L38" s="26" t="s">
        <v>20</v>
      </c>
      <c r="M38" s="26" t="s">
        <v>12</v>
      </c>
      <c r="N38" s="26" t="s">
        <v>11</v>
      </c>
      <c r="O38" s="26" t="s">
        <v>10</v>
      </c>
      <c r="P38" s="26" t="s">
        <v>22</v>
      </c>
      <c r="Q38" s="26" t="s">
        <v>23</v>
      </c>
      <c r="R38" s="26" t="s">
        <v>52</v>
      </c>
      <c r="S38" s="26" t="s">
        <v>58</v>
      </c>
      <c r="T38" s="26" t="s">
        <v>62</v>
      </c>
      <c r="U38" s="26" t="s">
        <v>66</v>
      </c>
      <c r="V38" s="26" t="s">
        <v>68</v>
      </c>
      <c r="W38" s="26" t="s">
        <v>74</v>
      </c>
    </row>
    <row r="39" spans="1:23" ht="17" thickTop="1" thickBot="1" x14ac:dyDescent="0.25">
      <c r="A39" s="20" t="s">
        <v>84</v>
      </c>
      <c r="B39" s="21" t="s">
        <v>36</v>
      </c>
      <c r="C39" s="21" t="s">
        <v>37</v>
      </c>
      <c r="D39" s="22" t="s">
        <v>38</v>
      </c>
      <c r="E39" s="23" t="s">
        <v>78</v>
      </c>
      <c r="F39" s="24" t="s">
        <v>0</v>
      </c>
      <c r="G39" s="24" t="s">
        <v>2</v>
      </c>
      <c r="H39" s="24" t="s">
        <v>3</v>
      </c>
      <c r="I39" s="24" t="s">
        <v>5</v>
      </c>
      <c r="J39" s="24" t="s">
        <v>7</v>
      </c>
      <c r="K39" s="24" t="s">
        <v>6</v>
      </c>
      <c r="L39" s="24" t="s">
        <v>13</v>
      </c>
      <c r="M39" s="24" t="s">
        <v>4</v>
      </c>
      <c r="N39" s="24" t="s">
        <v>18</v>
      </c>
      <c r="O39" s="24" t="s">
        <v>9</v>
      </c>
      <c r="P39" s="24" t="s">
        <v>21</v>
      </c>
      <c r="Q39" s="24" t="s">
        <v>8</v>
      </c>
      <c r="R39" s="24" t="s">
        <v>53</v>
      </c>
      <c r="S39" s="24" t="s">
        <v>57</v>
      </c>
      <c r="T39" s="24" t="s">
        <v>61</v>
      </c>
      <c r="U39" s="40" t="s">
        <v>65</v>
      </c>
      <c r="V39" s="40" t="s">
        <v>69</v>
      </c>
      <c r="W39" s="25" t="s">
        <v>76</v>
      </c>
    </row>
    <row r="40" spans="1:23" ht="16" thickTop="1" x14ac:dyDescent="0.2">
      <c r="A40" s="28">
        <f>552+2+3+3+1+6+2+1+1+2+11</f>
        <v>584</v>
      </c>
      <c r="B40" s="16" t="s">
        <v>0</v>
      </c>
      <c r="C40" s="16" t="s">
        <v>0</v>
      </c>
      <c r="D40" s="18"/>
      <c r="E40" s="17">
        <f>A40*2</f>
        <v>1168</v>
      </c>
      <c r="F40" s="11">
        <f>A40*2</f>
        <v>1168</v>
      </c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41"/>
      <c r="V40" s="41"/>
      <c r="W40" s="38"/>
    </row>
    <row r="41" spans="1:23" x14ac:dyDescent="0.2">
      <c r="A41" s="28">
        <f>8+1+1+1</f>
        <v>11</v>
      </c>
      <c r="B41" s="16" t="s">
        <v>0</v>
      </c>
      <c r="C41" s="16" t="s">
        <v>7</v>
      </c>
      <c r="D41" s="18"/>
      <c r="E41" s="17">
        <f>A41*2</f>
        <v>22</v>
      </c>
      <c r="F41" s="11">
        <f t="shared" ref="F41:F50" si="2">A41</f>
        <v>11</v>
      </c>
      <c r="G41" s="12"/>
      <c r="H41" s="12"/>
      <c r="I41" s="12"/>
      <c r="J41" s="11">
        <f>A41</f>
        <v>11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41"/>
      <c r="V41" s="41"/>
      <c r="W41" s="38"/>
    </row>
    <row r="42" spans="1:23" x14ac:dyDescent="0.2">
      <c r="A42" s="28">
        <f>21+1+1+1</f>
        <v>24</v>
      </c>
      <c r="B42" s="16" t="s">
        <v>0</v>
      </c>
      <c r="C42" s="16" t="s">
        <v>6</v>
      </c>
      <c r="D42" s="18"/>
      <c r="E42" s="17">
        <f>A42*2</f>
        <v>48</v>
      </c>
      <c r="F42" s="11">
        <f t="shared" si="2"/>
        <v>24</v>
      </c>
      <c r="G42" s="12"/>
      <c r="H42" s="12"/>
      <c r="I42" s="12"/>
      <c r="J42" s="12"/>
      <c r="K42" s="11">
        <f>A42</f>
        <v>24</v>
      </c>
      <c r="L42" s="12"/>
      <c r="M42" s="12"/>
      <c r="N42" s="12"/>
      <c r="O42" s="12"/>
      <c r="P42" s="12"/>
      <c r="Q42" s="12"/>
      <c r="R42" s="12"/>
      <c r="S42" s="12"/>
      <c r="T42" s="12"/>
      <c r="U42" s="41"/>
      <c r="V42" s="41"/>
      <c r="W42" s="38"/>
    </row>
    <row r="43" spans="1:23" x14ac:dyDescent="0.2">
      <c r="A43" s="28">
        <f>1</f>
        <v>1</v>
      </c>
      <c r="B43" s="16" t="s">
        <v>0</v>
      </c>
      <c r="C43" s="16" t="s">
        <v>8</v>
      </c>
      <c r="D43" s="18"/>
      <c r="E43" s="17">
        <f>A43*2</f>
        <v>2</v>
      </c>
      <c r="F43" s="11">
        <f t="shared" si="2"/>
        <v>1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1">
        <f>A43</f>
        <v>1</v>
      </c>
      <c r="R43" s="12"/>
      <c r="S43" s="12"/>
      <c r="T43" s="12"/>
      <c r="U43" s="41"/>
      <c r="V43" s="41"/>
      <c r="W43" s="38"/>
    </row>
    <row r="44" spans="1:23" x14ac:dyDescent="0.2">
      <c r="A44" s="28">
        <f>41+1+1+1+1+1</f>
        <v>46</v>
      </c>
      <c r="B44" s="16" t="s">
        <v>0</v>
      </c>
      <c r="C44" s="16" t="s">
        <v>2</v>
      </c>
      <c r="D44" s="18"/>
      <c r="E44" s="17">
        <f t="shared" ref="E44:E49" si="3">A44*2</f>
        <v>92</v>
      </c>
      <c r="F44" s="11">
        <f t="shared" si="2"/>
        <v>46</v>
      </c>
      <c r="G44" s="11">
        <f>A44</f>
        <v>46</v>
      </c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41"/>
      <c r="V44" s="41"/>
      <c r="W44" s="38"/>
    </row>
    <row r="45" spans="1:23" x14ac:dyDescent="0.2">
      <c r="A45" s="28">
        <f>1</f>
        <v>1</v>
      </c>
      <c r="B45" s="16" t="s">
        <v>0</v>
      </c>
      <c r="C45" s="16" t="s">
        <v>69</v>
      </c>
      <c r="D45" s="18"/>
      <c r="E45" s="17">
        <f t="shared" si="3"/>
        <v>2</v>
      </c>
      <c r="F45" s="11">
        <f t="shared" si="2"/>
        <v>1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41"/>
      <c r="V45" s="42">
        <f>A45</f>
        <v>1</v>
      </c>
      <c r="W45" s="38"/>
    </row>
    <row r="46" spans="1:23" x14ac:dyDescent="0.2">
      <c r="A46" s="28">
        <f>2</f>
        <v>2</v>
      </c>
      <c r="B46" s="16" t="s">
        <v>0</v>
      </c>
      <c r="C46" s="16" t="s">
        <v>9</v>
      </c>
      <c r="D46" s="18"/>
      <c r="E46" s="17">
        <f t="shared" si="3"/>
        <v>4</v>
      </c>
      <c r="F46" s="11">
        <f t="shared" si="2"/>
        <v>2</v>
      </c>
      <c r="G46" s="12"/>
      <c r="H46" s="12"/>
      <c r="I46" s="12"/>
      <c r="J46" s="12"/>
      <c r="K46" s="12"/>
      <c r="L46" s="12"/>
      <c r="M46" s="12"/>
      <c r="N46" s="12"/>
      <c r="O46" s="11">
        <f>A46</f>
        <v>2</v>
      </c>
      <c r="P46" s="12"/>
      <c r="Q46" s="12"/>
      <c r="R46" s="12"/>
      <c r="S46" s="12"/>
      <c r="T46" s="12"/>
      <c r="U46" s="41"/>
      <c r="V46" s="41"/>
      <c r="W46" s="38"/>
    </row>
    <row r="47" spans="1:23" x14ac:dyDescent="0.2">
      <c r="A47" s="28">
        <f>5</f>
        <v>5</v>
      </c>
      <c r="B47" s="16" t="s">
        <v>0</v>
      </c>
      <c r="C47" s="16" t="s">
        <v>3</v>
      </c>
      <c r="D47" s="18"/>
      <c r="E47" s="17">
        <f t="shared" si="3"/>
        <v>10</v>
      </c>
      <c r="F47" s="11">
        <f t="shared" si="2"/>
        <v>5</v>
      </c>
      <c r="G47" s="12"/>
      <c r="H47" s="11">
        <f>A47</f>
        <v>5</v>
      </c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41"/>
      <c r="V47" s="41"/>
      <c r="W47" s="38"/>
    </row>
    <row r="48" spans="1:23" x14ac:dyDescent="0.2">
      <c r="A48" s="28">
        <f>2+1</f>
        <v>3</v>
      </c>
      <c r="B48" s="16" t="s">
        <v>0</v>
      </c>
      <c r="C48" s="16" t="s">
        <v>53</v>
      </c>
      <c r="D48" s="18"/>
      <c r="E48" s="17">
        <f t="shared" si="3"/>
        <v>6</v>
      </c>
      <c r="F48" s="11">
        <f t="shared" si="2"/>
        <v>3</v>
      </c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1">
        <f>A48</f>
        <v>3</v>
      </c>
      <c r="S48" s="12"/>
      <c r="T48" s="12"/>
      <c r="U48" s="41"/>
      <c r="V48" s="41"/>
      <c r="W48" s="38"/>
    </row>
    <row r="49" spans="1:23" x14ac:dyDescent="0.2">
      <c r="A49" s="28">
        <f>15</f>
        <v>15</v>
      </c>
      <c r="B49" s="16" t="s">
        <v>0</v>
      </c>
      <c r="C49" s="16" t="s">
        <v>5</v>
      </c>
      <c r="D49" s="18"/>
      <c r="E49" s="17">
        <f t="shared" si="3"/>
        <v>30</v>
      </c>
      <c r="F49" s="11">
        <f t="shared" si="2"/>
        <v>15</v>
      </c>
      <c r="G49" s="12"/>
      <c r="H49" s="12"/>
      <c r="I49" s="11">
        <f>A49</f>
        <v>15</v>
      </c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41"/>
      <c r="V49" s="41"/>
      <c r="W49" s="38"/>
    </row>
    <row r="50" spans="1:23" x14ac:dyDescent="0.2">
      <c r="A50" s="28">
        <f>2</f>
        <v>2</v>
      </c>
      <c r="B50" s="16" t="s">
        <v>0</v>
      </c>
      <c r="C50" s="16" t="s">
        <v>21</v>
      </c>
      <c r="D50" s="18"/>
      <c r="E50" s="17">
        <f t="shared" ref="E50" si="4">A50*2</f>
        <v>4</v>
      </c>
      <c r="F50" s="11">
        <f t="shared" si="2"/>
        <v>2</v>
      </c>
      <c r="G50" s="12"/>
      <c r="H50" s="12"/>
      <c r="I50" s="12"/>
      <c r="J50" s="12"/>
      <c r="K50" s="12"/>
      <c r="L50" s="12"/>
      <c r="M50" s="12"/>
      <c r="N50" s="12"/>
      <c r="O50" s="12"/>
      <c r="P50" s="11">
        <f>A50</f>
        <v>2</v>
      </c>
      <c r="Q50" s="12"/>
      <c r="R50" s="12"/>
      <c r="S50" s="12"/>
      <c r="T50" s="12"/>
      <c r="U50" s="41"/>
      <c r="V50" s="41"/>
      <c r="W50" s="38"/>
    </row>
    <row r="51" spans="1:23" x14ac:dyDescent="0.2">
      <c r="A51" s="28">
        <f>4</f>
        <v>4</v>
      </c>
      <c r="B51" s="16" t="s">
        <v>0</v>
      </c>
      <c r="C51" s="16" t="s">
        <v>57</v>
      </c>
      <c r="D51" s="18"/>
      <c r="E51" s="17">
        <f t="shared" ref="E51:E56" si="5">A51*2</f>
        <v>8</v>
      </c>
      <c r="F51" s="11">
        <f t="shared" ref="F51" si="6">A51</f>
        <v>4</v>
      </c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1">
        <f>A51</f>
        <v>4</v>
      </c>
      <c r="T51" s="12"/>
      <c r="U51" s="41"/>
      <c r="V51" s="41"/>
      <c r="W51" s="38"/>
    </row>
    <row r="52" spans="1:23" x14ac:dyDescent="0.2">
      <c r="A52" s="28">
        <f>1</f>
        <v>1</v>
      </c>
      <c r="B52" s="16" t="s">
        <v>0</v>
      </c>
      <c r="C52" s="16" t="s">
        <v>61</v>
      </c>
      <c r="D52" s="18"/>
      <c r="E52" s="17">
        <f t="shared" si="5"/>
        <v>2</v>
      </c>
      <c r="F52" s="11">
        <f>A52</f>
        <v>1</v>
      </c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1">
        <f>A52</f>
        <v>1</v>
      </c>
      <c r="U52" s="41"/>
      <c r="V52" s="41"/>
      <c r="W52" s="38"/>
    </row>
    <row r="53" spans="1:23" x14ac:dyDescent="0.2">
      <c r="A53" s="28">
        <f>7</f>
        <v>7</v>
      </c>
      <c r="B53" s="16" t="s">
        <v>0</v>
      </c>
      <c r="C53" s="16" t="s">
        <v>18</v>
      </c>
      <c r="D53" s="18"/>
      <c r="E53" s="17">
        <f t="shared" si="5"/>
        <v>14</v>
      </c>
      <c r="F53" s="11">
        <f>A53</f>
        <v>7</v>
      </c>
      <c r="G53" s="12"/>
      <c r="H53" s="12"/>
      <c r="I53" s="12"/>
      <c r="J53" s="12"/>
      <c r="K53" s="12"/>
      <c r="L53" s="12"/>
      <c r="M53" s="12"/>
      <c r="N53" s="11">
        <f>A53</f>
        <v>7</v>
      </c>
      <c r="O53" s="12"/>
      <c r="P53" s="12"/>
      <c r="Q53" s="12"/>
      <c r="R53" s="12"/>
      <c r="S53" s="12"/>
      <c r="T53" s="12"/>
      <c r="U53" s="41"/>
      <c r="V53" s="41"/>
      <c r="W53" s="38"/>
    </row>
    <row r="54" spans="1:23" x14ac:dyDescent="0.2">
      <c r="A54" s="28">
        <f>2</f>
        <v>2</v>
      </c>
      <c r="B54" s="16" t="s">
        <v>0</v>
      </c>
      <c r="C54" s="16" t="s">
        <v>13</v>
      </c>
      <c r="D54" s="18"/>
      <c r="E54" s="17">
        <f t="shared" si="5"/>
        <v>4</v>
      </c>
      <c r="F54" s="11">
        <f>A54</f>
        <v>2</v>
      </c>
      <c r="G54" s="12"/>
      <c r="H54" s="12"/>
      <c r="I54" s="12"/>
      <c r="J54" s="12"/>
      <c r="K54" s="12"/>
      <c r="L54" s="11">
        <f>A54</f>
        <v>2</v>
      </c>
      <c r="M54" s="12"/>
      <c r="N54" s="12"/>
      <c r="O54" s="12"/>
      <c r="P54" s="12"/>
      <c r="Q54" s="12"/>
      <c r="R54" s="12"/>
      <c r="S54" s="12"/>
      <c r="T54" s="12"/>
      <c r="U54" s="41"/>
      <c r="V54" s="41"/>
      <c r="W54" s="38"/>
    </row>
    <row r="55" spans="1:23" x14ac:dyDescent="0.2">
      <c r="A55" s="28">
        <f>3</f>
        <v>3</v>
      </c>
      <c r="B55" s="16" t="s">
        <v>0</v>
      </c>
      <c r="C55" s="16" t="s">
        <v>65</v>
      </c>
      <c r="D55" s="18"/>
      <c r="E55" s="17">
        <f t="shared" si="5"/>
        <v>6</v>
      </c>
      <c r="F55" s="11">
        <f>A55</f>
        <v>3</v>
      </c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42">
        <f>A55</f>
        <v>3</v>
      </c>
      <c r="V55" s="41"/>
      <c r="W55" s="38"/>
    </row>
    <row r="56" spans="1:23" x14ac:dyDescent="0.2">
      <c r="A56" s="28">
        <f>1</f>
        <v>1</v>
      </c>
      <c r="B56" s="16" t="s">
        <v>7</v>
      </c>
      <c r="C56" s="16" t="s">
        <v>7</v>
      </c>
      <c r="D56" s="18"/>
      <c r="E56" s="17">
        <f t="shared" si="5"/>
        <v>2</v>
      </c>
      <c r="F56" s="12"/>
      <c r="G56" s="12"/>
      <c r="H56" s="12"/>
      <c r="I56" s="12"/>
      <c r="J56" s="11">
        <f>A56*2</f>
        <v>2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41"/>
      <c r="V56" s="41"/>
      <c r="W56" s="38"/>
    </row>
    <row r="57" spans="1:23" x14ac:dyDescent="0.2">
      <c r="A57" s="28">
        <f>2</f>
        <v>2</v>
      </c>
      <c r="B57" s="16" t="s">
        <v>2</v>
      </c>
      <c r="C57" s="16" t="s">
        <v>7</v>
      </c>
      <c r="D57" s="18"/>
      <c r="E57" s="17">
        <f t="shared" ref="E57:E59" si="7">A57*2</f>
        <v>4</v>
      </c>
      <c r="F57" s="12"/>
      <c r="G57" s="11">
        <f>A57</f>
        <v>2</v>
      </c>
      <c r="H57" s="12"/>
      <c r="I57" s="12"/>
      <c r="J57" s="11">
        <f>A57</f>
        <v>2</v>
      </c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41"/>
      <c r="V57" s="41"/>
      <c r="W57" s="38"/>
    </row>
    <row r="58" spans="1:23" x14ac:dyDescent="0.2">
      <c r="A58" s="28">
        <f>7</f>
        <v>7</v>
      </c>
      <c r="B58" s="16" t="s">
        <v>2</v>
      </c>
      <c r="C58" s="16" t="s">
        <v>2</v>
      </c>
      <c r="D58" s="18"/>
      <c r="E58" s="17">
        <f t="shared" si="7"/>
        <v>14</v>
      </c>
      <c r="F58" s="12"/>
      <c r="G58" s="11">
        <f>A58*2</f>
        <v>14</v>
      </c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41"/>
      <c r="V58" s="41"/>
      <c r="W58" s="38"/>
    </row>
    <row r="59" spans="1:23" x14ac:dyDescent="0.2">
      <c r="A59" s="28">
        <f>3</f>
        <v>3</v>
      </c>
      <c r="B59" s="16" t="s">
        <v>3</v>
      </c>
      <c r="C59" s="16" t="s">
        <v>3</v>
      </c>
      <c r="D59" s="18"/>
      <c r="E59" s="17">
        <f t="shared" si="7"/>
        <v>6</v>
      </c>
      <c r="F59" s="12"/>
      <c r="G59" s="12"/>
      <c r="H59" s="11">
        <f>A59*2</f>
        <v>6</v>
      </c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41"/>
      <c r="V59" s="41"/>
      <c r="W59" s="38"/>
    </row>
    <row r="60" spans="1:23" x14ac:dyDescent="0.2">
      <c r="A60" s="28">
        <f>1</f>
        <v>1</v>
      </c>
      <c r="B60" s="16" t="s">
        <v>3</v>
      </c>
      <c r="C60" s="16" t="s">
        <v>61</v>
      </c>
      <c r="D60" s="18"/>
      <c r="E60" s="17">
        <f>A60*2</f>
        <v>2</v>
      </c>
      <c r="F60" s="12"/>
      <c r="G60" s="12"/>
      <c r="H60" s="11">
        <f>A60</f>
        <v>1</v>
      </c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1">
        <f>A60</f>
        <v>1</v>
      </c>
      <c r="U60" s="41"/>
      <c r="V60" s="41"/>
      <c r="W60" s="38"/>
    </row>
    <row r="61" spans="1:23" x14ac:dyDescent="0.2">
      <c r="A61" s="28">
        <f>1</f>
        <v>1</v>
      </c>
      <c r="B61" s="16" t="s">
        <v>5</v>
      </c>
      <c r="C61" s="16" t="s">
        <v>2</v>
      </c>
      <c r="D61" s="18"/>
      <c r="E61" s="17">
        <f>A61*2</f>
        <v>2</v>
      </c>
      <c r="F61" s="12"/>
      <c r="G61" s="11">
        <f>A61</f>
        <v>1</v>
      </c>
      <c r="H61" s="12"/>
      <c r="I61" s="11">
        <f>A61</f>
        <v>1</v>
      </c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41"/>
      <c r="V61" s="41"/>
      <c r="W61" s="38"/>
    </row>
    <row r="62" spans="1:23" x14ac:dyDescent="0.2">
      <c r="A62" s="28">
        <f>1+1</f>
        <v>2</v>
      </c>
      <c r="B62" s="16" t="s">
        <v>0</v>
      </c>
      <c r="C62" s="16" t="s">
        <v>76</v>
      </c>
      <c r="D62" s="18"/>
      <c r="E62" s="17">
        <f>A62*2</f>
        <v>4</v>
      </c>
      <c r="F62" s="11">
        <f>A62</f>
        <v>2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41"/>
      <c r="V62" s="41"/>
      <c r="W62" s="31">
        <f>A62</f>
        <v>2</v>
      </c>
    </row>
    <row r="63" spans="1:23" x14ac:dyDescent="0.2">
      <c r="A63" s="28">
        <f>1</f>
        <v>1</v>
      </c>
      <c r="B63" s="16" t="s">
        <v>0</v>
      </c>
      <c r="C63" s="16" t="s">
        <v>0</v>
      </c>
      <c r="D63" s="19" t="s">
        <v>0</v>
      </c>
      <c r="E63" s="17">
        <f>A63*3</f>
        <v>3</v>
      </c>
      <c r="F63" s="11">
        <f>A63*3</f>
        <v>3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41"/>
      <c r="V63" s="41"/>
      <c r="W63" s="38"/>
    </row>
    <row r="64" spans="1:23" x14ac:dyDescent="0.2">
      <c r="A64" s="28">
        <f>1</f>
        <v>1</v>
      </c>
      <c r="B64" s="16" t="s">
        <v>0</v>
      </c>
      <c r="C64" s="16" t="s">
        <v>2</v>
      </c>
      <c r="D64" s="19" t="s">
        <v>2</v>
      </c>
      <c r="E64" s="17">
        <f>A64*3</f>
        <v>3</v>
      </c>
      <c r="F64" s="11">
        <f>A64</f>
        <v>1</v>
      </c>
      <c r="G64" s="11">
        <f>A64*2</f>
        <v>2</v>
      </c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41"/>
      <c r="V64" s="41"/>
      <c r="W64" s="38"/>
    </row>
    <row r="65" spans="1:23" x14ac:dyDescent="0.2">
      <c r="A65" s="28">
        <f>1</f>
        <v>1</v>
      </c>
      <c r="B65" s="16" t="s">
        <v>0</v>
      </c>
      <c r="C65" s="16" t="s">
        <v>2</v>
      </c>
      <c r="D65" s="19" t="s">
        <v>4</v>
      </c>
      <c r="E65" s="17">
        <f>A65*3</f>
        <v>3</v>
      </c>
      <c r="F65" s="11">
        <f>A65</f>
        <v>1</v>
      </c>
      <c r="G65" s="11">
        <f>A65</f>
        <v>1</v>
      </c>
      <c r="H65" s="12"/>
      <c r="I65" s="12"/>
      <c r="J65" s="12"/>
      <c r="K65" s="12"/>
      <c r="L65" s="12"/>
      <c r="M65" s="11">
        <f>A65</f>
        <v>1</v>
      </c>
      <c r="N65" s="12"/>
      <c r="O65" s="12"/>
      <c r="P65" s="12"/>
      <c r="Q65" s="12"/>
      <c r="R65" s="12"/>
      <c r="S65" s="12"/>
      <c r="T65" s="12"/>
      <c r="U65" s="41"/>
      <c r="V65" s="41"/>
      <c r="W65" s="38"/>
    </row>
    <row r="66" spans="1:23" ht="16" thickBot="1" x14ac:dyDescent="0.25">
      <c r="A66" s="2"/>
      <c r="B66" s="16"/>
      <c r="C66" s="16"/>
      <c r="D66" s="18"/>
      <c r="E66" s="13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41"/>
      <c r="V66" s="41"/>
      <c r="W66" s="38"/>
    </row>
    <row r="67" spans="1:23" ht="17" thickTop="1" thickBot="1" x14ac:dyDescent="0.25">
      <c r="A67" s="3">
        <f>SUM(A40:A66)</f>
        <v>731</v>
      </c>
      <c r="B67" s="4" t="s">
        <v>96</v>
      </c>
      <c r="C67" s="14"/>
      <c r="D67" s="15"/>
      <c r="E67" s="29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43"/>
      <c r="V67" s="43"/>
      <c r="W67" s="39"/>
    </row>
    <row r="68" spans="1:23" ht="17" thickTop="1" thickBot="1" x14ac:dyDescent="0.25">
      <c r="A68" s="5">
        <f>2*SUM(A40:A62)+3*SUM(A63:A65)</f>
        <v>1465</v>
      </c>
      <c r="B68" s="6" t="s">
        <v>97</v>
      </c>
      <c r="C68" s="7">
        <f>SUM(F68:W68)</f>
        <v>1465</v>
      </c>
      <c r="D68" s="8" t="s">
        <v>97</v>
      </c>
      <c r="E68" s="9">
        <f t="shared" ref="E68:W68" si="8">SUM(E40:E66)</f>
        <v>1465</v>
      </c>
      <c r="F68" s="10">
        <f t="shared" si="8"/>
        <v>1302</v>
      </c>
      <c r="G68" s="10">
        <f t="shared" si="8"/>
        <v>66</v>
      </c>
      <c r="H68" s="10">
        <f t="shared" si="8"/>
        <v>12</v>
      </c>
      <c r="I68" s="10">
        <f t="shared" si="8"/>
        <v>16</v>
      </c>
      <c r="J68" s="10">
        <f t="shared" si="8"/>
        <v>15</v>
      </c>
      <c r="K68" s="10">
        <f t="shared" si="8"/>
        <v>24</v>
      </c>
      <c r="L68" s="10">
        <f t="shared" si="8"/>
        <v>2</v>
      </c>
      <c r="M68" s="10">
        <f t="shared" si="8"/>
        <v>1</v>
      </c>
      <c r="N68" s="10">
        <f t="shared" si="8"/>
        <v>7</v>
      </c>
      <c r="O68" s="10">
        <f t="shared" si="8"/>
        <v>2</v>
      </c>
      <c r="P68" s="10">
        <f t="shared" si="8"/>
        <v>2</v>
      </c>
      <c r="Q68" s="10">
        <f t="shared" si="8"/>
        <v>1</v>
      </c>
      <c r="R68" s="10">
        <f t="shared" si="8"/>
        <v>3</v>
      </c>
      <c r="S68" s="10">
        <f t="shared" si="8"/>
        <v>4</v>
      </c>
      <c r="T68" s="10">
        <f t="shared" si="8"/>
        <v>2</v>
      </c>
      <c r="U68" s="10">
        <f t="shared" si="8"/>
        <v>3</v>
      </c>
      <c r="V68" s="10">
        <f t="shared" si="8"/>
        <v>1</v>
      </c>
      <c r="W68" s="49">
        <f t="shared" si="8"/>
        <v>2</v>
      </c>
    </row>
    <row r="69" spans="1:23" ht="16" thickTop="1" x14ac:dyDescent="0.2"/>
  </sheetData>
  <sheetProtection sheet="1" objects="1" scenarios="1"/>
  <mergeCells count="1">
    <mergeCell ref="B38:D38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Bandeiras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Castanhola, baseado no ficheiro do Marco1970</dc:creator>
  <cp:keywords/>
  <dc:description/>
  <cp:lastModifiedBy>Castanhola</cp:lastModifiedBy>
  <dcterms:created xsi:type="dcterms:W3CDTF">2014-07-01T19:52:07Z</dcterms:created>
  <dcterms:modified xsi:type="dcterms:W3CDTF">2020-02-04T20:42:35Z</dcterms:modified>
  <cp:category/>
</cp:coreProperties>
</file>