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stanhola/Documents/EuroBillTracker/JogosForumEBT/Lagarde/"/>
    </mc:Choice>
  </mc:AlternateContent>
  <xr:revisionPtr revIDLastSave="0" documentId="13_ncr:1_{872346FE-A4D7-A44C-89B3-797EA3523314}" xr6:coauthVersionLast="47" xr6:coauthVersionMax="47" xr10:uidLastSave="{00000000-0000-0000-0000-000000000000}"/>
  <bookViews>
    <workbookView xWindow="700" yWindow="460" windowWidth="32880" windowHeight="18000" xr2:uid="{1571DA6E-A36C-3C42-BBB9-D1841D9947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7" i="1"/>
  <c r="E6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Z6" i="1"/>
  <c r="Z1" i="1" s="1"/>
  <c r="AD6" i="1" s="1"/>
  <c r="U6" i="1"/>
  <c r="U1" i="1" s="1"/>
  <c r="Y6" i="1" s="1"/>
  <c r="P6" i="1"/>
  <c r="P1" i="1" s="1"/>
  <c r="K6" i="1"/>
  <c r="K1" i="1" s="1"/>
  <c r="F6" i="1"/>
  <c r="F1" i="1" s="1"/>
  <c r="A6" i="1"/>
  <c r="A1" i="1" s="1"/>
  <c r="AE17" i="1" l="1"/>
  <c r="AE13" i="1"/>
  <c r="AE12" i="1"/>
  <c r="A3" i="1"/>
  <c r="O6" i="1"/>
  <c r="J6" i="1"/>
  <c r="T6" i="1"/>
  <c r="AE6" i="1" s="1"/>
  <c r="AE10" i="1" l="1"/>
  <c r="AE7" i="1"/>
  <c r="AE8" i="1"/>
  <c r="AE16" i="1"/>
  <c r="AE9" i="1"/>
  <c r="AE15" i="1"/>
  <c r="AE11" i="1"/>
  <c r="AE14" i="1"/>
</calcChain>
</file>

<file path=xl/sharedStrings.xml><?xml version="1.0" encoding="utf-8"?>
<sst xmlns="http://schemas.openxmlformats.org/spreadsheetml/2006/main" count="105" uniqueCount="63">
  <si>
    <t>BBCode</t>
  </si>
  <si>
    <t>N</t>
  </si>
  <si>
    <t>Tipo</t>
  </si>
  <si>
    <t>ID</t>
  </si>
  <si>
    <t>E001/EC</t>
  </si>
  <si>
    <t>N020/NC</t>
  </si>
  <si>
    <t>W003/WA</t>
  </si>
  <si>
    <t>W004/WA</t>
  </si>
  <si>
    <t>W007/WA</t>
  </si>
  <si>
    <t>W009/WB</t>
  </si>
  <si>
    <t>E009/EM</t>
  </si>
  <si>
    <t>E011/EM</t>
  </si>
  <si>
    <t>R013/RP</t>
  </si>
  <si>
    <t>R015/RP</t>
  </si>
  <si>
    <t>U037/U*</t>
  </si>
  <si>
    <t>U038/U*</t>
  </si>
  <si>
    <t>U026/U*</t>
  </si>
  <si>
    <t>U029/U*</t>
  </si>
  <si>
    <t>U030/U*</t>
  </si>
  <si>
    <t>E013/EA</t>
  </si>
  <si>
    <t>E016/EB</t>
  </si>
  <si>
    <t>[table]</t>
  </si>
  <si>
    <t>[/table]</t>
  </si>
  <si>
    <t>M008/MA</t>
  </si>
  <si>
    <t>N021/NC</t>
  </si>
  <si>
    <t>W006/WA</t>
  </si>
  <si>
    <t>U035/UB</t>
  </si>
  <si>
    <t>V014/VC</t>
  </si>
  <si>
    <t>R014/RP</t>
  </si>
  <si>
    <t>R021/RP</t>
  </si>
  <si>
    <t>U039/U*</t>
  </si>
  <si>
    <t>U041/UR</t>
  </si>
  <si>
    <t>E013/EN</t>
  </si>
  <si>
    <t>V012/VB</t>
  </si>
  <si>
    <t>U031/U*</t>
  </si>
  <si>
    <t>U032/U*</t>
  </si>
  <si>
    <t>U033/U*</t>
  </si>
  <si>
    <t>W010/WB</t>
  </si>
  <si>
    <t>U027/U*</t>
  </si>
  <si>
    <t>U028/U*</t>
  </si>
  <si>
    <t>R002/RA</t>
  </si>
  <si>
    <t>algarismos no máximo</t>
  </si>
  <si>
    <t>Tabela em formato BBCode</t>
  </si>
  <si>
    <t>Notas de 5€</t>
  </si>
  <si>
    <t>Notas de 200€</t>
  </si>
  <si>
    <t>Notas de 100€</t>
  </si>
  <si>
    <t>Notas de 50€</t>
  </si>
  <si>
    <t>Notas de 20€</t>
  </si>
  <si>
    <t>Notas de 10€</t>
  </si>
  <si>
    <t>notas de 5€</t>
  </si>
  <si>
    <t>notas de 10€</t>
  </si>
  <si>
    <t>notas de 20€</t>
  </si>
  <si>
    <t>notas de 50€</t>
  </si>
  <si>
    <t>notas de 100€</t>
  </si>
  <si>
    <t>notas de 200€</t>
  </si>
  <si>
    <t>X</t>
  </si>
  <si>
    <t>V011/VB</t>
  </si>
  <si>
    <t>W008/WA</t>
  </si>
  <si>
    <t>V020/VC</t>
  </si>
  <si>
    <t>Instruções:</t>
  </si>
  <si>
    <t>1. Colocar um zero em todas as colunas N sem informação</t>
  </si>
  <si>
    <t>2. Colocar um X (podem ser usados outros carateres) na coluna X para realçar uma entrada, que será marcada com bold e com cor vermelha (para as novas combinações por exemplo)</t>
  </si>
  <si>
    <t>3. Copiar a tabela em formato BBCode da última coluna (copiar da linha com [table] até à primeira linha com [/table])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</si>
</sst>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4" borderId="0" xfId="0" applyFill="1"/>
    <xf numFmtId="0" fontId="0" fillId="5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2" borderId="0" xfId="0" applyFill="1" applyAlignment="1"/>
    <xf numFmtId="0" fontId="0" fillId="0" borderId="0" xfId="0" applyFill="1"/>
    <xf numFmtId="0" fontId="0" fillId="2" borderId="0" xfId="0" applyFon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2" borderId="0" xfId="0" applyFont="1" applyFill="1" applyAlignment="1"/>
    <xf numFmtId="0" fontId="1" fillId="2" borderId="0" xfId="0" applyFont="1" applyFill="1" applyAlignment="1"/>
    <xf numFmtId="0" fontId="1" fillId="3" borderId="0" xfId="0" applyFont="1" applyFill="1" applyAlignment="1"/>
    <xf numFmtId="0" fontId="0" fillId="2" borderId="0" xfId="0" applyFont="1" applyFill="1" applyAlignment="1">
      <alignment horizontal="right"/>
    </xf>
    <xf numFmtId="0" fontId="0" fillId="3" borderId="0" xfId="0" applyFont="1" applyFill="1" applyAlignment="1">
      <alignment horizontal="right"/>
    </xf>
    <xf numFmtId="0" fontId="0" fillId="3" borderId="0" xfId="0" applyFont="1" applyFill="1" applyAlignment="1">
      <alignment horizontal="left"/>
    </xf>
    <xf numFmtId="0" fontId="0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B182D-883D-9343-A78D-58CED32356D3}">
  <dimension ref="A1:AE31"/>
  <sheetViews>
    <sheetView tabSelected="1" zoomScale="120" zoomScaleNormal="120" workbookViewId="0">
      <selection activeCell="A2" sqref="A2"/>
    </sheetView>
  </sheetViews>
  <sheetFormatPr baseColWidth="10" defaultRowHeight="16" x14ac:dyDescent="0.2"/>
  <cols>
    <col min="1" max="1" width="6.83203125" customWidth="1"/>
    <col min="2" max="2" width="9.83203125" customWidth="1"/>
    <col min="3" max="3" width="3.6640625" customWidth="1"/>
    <col min="4" max="4" width="10.83203125" customWidth="1"/>
    <col min="5" max="5" width="7.83203125" customWidth="1"/>
    <col min="6" max="6" width="6.83203125" customWidth="1"/>
    <col min="7" max="7" width="9.83203125" customWidth="1"/>
    <col min="8" max="8" width="3.83203125" customWidth="1"/>
    <col min="9" max="9" width="10.83203125" customWidth="1"/>
    <col min="10" max="10" width="7.6640625" customWidth="1"/>
    <col min="11" max="11" width="6.83203125" customWidth="1"/>
    <col min="12" max="12" width="9.83203125" customWidth="1"/>
    <col min="13" max="13" width="3.6640625" customWidth="1"/>
    <col min="14" max="14" width="10.83203125" customWidth="1"/>
    <col min="15" max="15" width="7.6640625" customWidth="1"/>
    <col min="16" max="16" width="6.83203125" customWidth="1"/>
    <col min="17" max="17" width="9.83203125" customWidth="1"/>
    <col min="18" max="18" width="3.83203125" customWidth="1"/>
    <col min="19" max="19" width="10.83203125" customWidth="1"/>
    <col min="20" max="20" width="7.6640625" customWidth="1"/>
    <col min="21" max="21" width="6.83203125" customWidth="1"/>
    <col min="22" max="22" width="9.83203125" customWidth="1"/>
    <col min="23" max="23" width="3.83203125" customWidth="1"/>
    <col min="24" max="24" width="10.83203125" customWidth="1"/>
    <col min="25" max="25" width="7.6640625" customWidth="1"/>
    <col min="26" max="26" width="6.83203125" customWidth="1"/>
    <col min="27" max="27" width="9.83203125" customWidth="1"/>
    <col min="28" max="28" width="3.6640625" customWidth="1"/>
    <col min="29" max="29" width="10.83203125" customWidth="1"/>
    <col min="30" max="30" width="7.6640625" customWidth="1"/>
    <col min="31" max="31" width="30.83203125" customWidth="1"/>
    <col min="33" max="33" width="12.83203125" customWidth="1"/>
    <col min="34" max="34" width="3.83203125" customWidth="1"/>
    <col min="35" max="35" width="7.83203125" customWidth="1"/>
    <col min="37" max="37" width="12.83203125" customWidth="1"/>
    <col min="38" max="38" width="3.83203125" customWidth="1"/>
  </cols>
  <sheetData>
    <row r="1" spans="1:31" x14ac:dyDescent="0.2">
      <c r="A1" s="1">
        <f>LEN(MAX(A6:A26))</f>
        <v>3</v>
      </c>
      <c r="B1" s="1" t="s">
        <v>41</v>
      </c>
      <c r="C1" s="1"/>
      <c r="D1" s="1"/>
      <c r="E1" s="1"/>
      <c r="F1" s="1">
        <f>LEN(MAX(F6:F26))</f>
        <v>3</v>
      </c>
      <c r="G1" s="1" t="s">
        <v>41</v>
      </c>
      <c r="H1" s="1"/>
      <c r="I1" s="1"/>
      <c r="J1" s="1"/>
      <c r="K1" s="1">
        <f>LEN(MAX(K6:K26))</f>
        <v>4</v>
      </c>
      <c r="L1" s="1" t="s">
        <v>41</v>
      </c>
      <c r="M1" s="1"/>
      <c r="N1" s="1"/>
      <c r="O1" s="1"/>
      <c r="P1" s="1">
        <f>LEN(MAX(P6:P26))</f>
        <v>2</v>
      </c>
      <c r="Q1" s="1" t="s">
        <v>41</v>
      </c>
      <c r="R1" s="1"/>
      <c r="S1" s="1"/>
      <c r="T1" s="1"/>
      <c r="U1" s="1">
        <f>LEN(MAX(U6:U26))</f>
        <v>2</v>
      </c>
      <c r="V1" s="1" t="s">
        <v>41</v>
      </c>
      <c r="W1" s="1"/>
      <c r="X1" s="1"/>
      <c r="Y1" s="1"/>
      <c r="Z1" s="1">
        <f>LEN(MAX(Z6:Z26))</f>
        <v>1</v>
      </c>
      <c r="AA1" s="1" t="s">
        <v>41</v>
      </c>
      <c r="AB1" s="1"/>
      <c r="AC1" s="1"/>
      <c r="AD1" s="1"/>
    </row>
    <row r="2" spans="1:31" x14ac:dyDescent="0.2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</row>
    <row r="3" spans="1:31" x14ac:dyDescent="0.2">
      <c r="A3" s="5" t="str">
        <f>CONCATENATE("Total de ",SUM(A6,F6,K6,P6,U6,Z6)," notas com a assinatura de Christine Lagarde:")</f>
        <v>Total de 4399 notas com a assinatura de Christine Lagarde:</v>
      </c>
      <c r="B3" s="5"/>
      <c r="C3" s="5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31" x14ac:dyDescent="0.2">
      <c r="A4" s="13" t="s">
        <v>43</v>
      </c>
      <c r="B4" s="13"/>
      <c r="C4" s="13"/>
      <c r="D4" s="13"/>
      <c r="E4" s="13"/>
      <c r="F4" s="14" t="s">
        <v>48</v>
      </c>
      <c r="G4" s="14"/>
      <c r="H4" s="14"/>
      <c r="I4" s="14"/>
      <c r="J4" s="14"/>
      <c r="K4" s="13" t="s">
        <v>47</v>
      </c>
      <c r="L4" s="13"/>
      <c r="M4" s="13"/>
      <c r="N4" s="13"/>
      <c r="O4" s="13"/>
      <c r="P4" s="14" t="s">
        <v>46</v>
      </c>
      <c r="Q4" s="14"/>
      <c r="R4" s="14"/>
      <c r="S4" s="14"/>
      <c r="T4" s="14"/>
      <c r="U4" s="13" t="s">
        <v>45</v>
      </c>
      <c r="V4" s="13"/>
      <c r="W4" s="13"/>
      <c r="X4" s="13"/>
      <c r="Y4" s="13"/>
      <c r="Z4" s="14" t="s">
        <v>44</v>
      </c>
      <c r="AA4" s="14"/>
      <c r="AB4" s="14"/>
      <c r="AC4" s="14"/>
      <c r="AD4" s="14"/>
      <c r="AE4" s="2" t="s">
        <v>42</v>
      </c>
    </row>
    <row r="5" spans="1:31" x14ac:dyDescent="0.2">
      <c r="A5" s="15" t="s">
        <v>1</v>
      </c>
      <c r="B5" s="12" t="s">
        <v>2</v>
      </c>
      <c r="C5" s="10" t="s">
        <v>55</v>
      </c>
      <c r="D5" s="3" t="s">
        <v>3</v>
      </c>
      <c r="E5" s="3" t="s">
        <v>0</v>
      </c>
      <c r="F5" s="16" t="s">
        <v>1</v>
      </c>
      <c r="G5" s="17" t="s">
        <v>2</v>
      </c>
      <c r="H5" s="11" t="s">
        <v>55</v>
      </c>
      <c r="I5" s="4" t="s">
        <v>3</v>
      </c>
      <c r="J5" s="4" t="s">
        <v>0</v>
      </c>
      <c r="K5" s="15" t="s">
        <v>1</v>
      </c>
      <c r="L5" s="18" t="s">
        <v>2</v>
      </c>
      <c r="M5" s="10" t="s">
        <v>55</v>
      </c>
      <c r="N5" s="3" t="s">
        <v>3</v>
      </c>
      <c r="O5" s="3" t="s">
        <v>0</v>
      </c>
      <c r="P5" s="16" t="s">
        <v>1</v>
      </c>
      <c r="Q5" s="17" t="s">
        <v>2</v>
      </c>
      <c r="R5" s="11" t="s">
        <v>55</v>
      </c>
      <c r="S5" s="4" t="s">
        <v>3</v>
      </c>
      <c r="T5" s="4" t="s">
        <v>0</v>
      </c>
      <c r="U5" s="15" t="s">
        <v>1</v>
      </c>
      <c r="V5" s="10" t="s">
        <v>2</v>
      </c>
      <c r="W5" s="10" t="s">
        <v>55</v>
      </c>
      <c r="X5" s="3" t="s">
        <v>3</v>
      </c>
      <c r="Y5" s="3" t="s">
        <v>0</v>
      </c>
      <c r="Z5" s="16" t="s">
        <v>1</v>
      </c>
      <c r="AA5" s="17" t="s">
        <v>2</v>
      </c>
      <c r="AB5" s="11" t="s">
        <v>55</v>
      </c>
      <c r="AC5" s="4" t="s">
        <v>3</v>
      </c>
      <c r="AD5" s="4" t="s">
        <v>0</v>
      </c>
      <c r="AE5" s="2" t="s">
        <v>21</v>
      </c>
    </row>
    <row r="6" spans="1:31" x14ac:dyDescent="0.2">
      <c r="A6" s="13">
        <f>SUM(A7:A23)</f>
        <v>392</v>
      </c>
      <c r="B6" s="13" t="s">
        <v>49</v>
      </c>
      <c r="C6" s="13"/>
      <c r="D6" s="13"/>
      <c r="E6" s="13" t="str">
        <f>CONCATENATE("[td][b][size=85]",MID("      ",1,$A$1-LEN(A6)),A6,"[/b]",IF(OR(A6&gt;0,A6&lt;&gt;"")," [b]x[/b] ","   "),":note-5: :note-5: :note-5:[/size][/td]")</f>
        <v>[td][b][size=85]392[/b] [b]x[/b] :note-5: :note-5: :note-5:[/size][/td]</v>
      </c>
      <c r="F6" s="14">
        <f>SUM(F7:F23)</f>
        <v>936</v>
      </c>
      <c r="G6" s="14" t="s">
        <v>50</v>
      </c>
      <c r="H6" s="14"/>
      <c r="I6" s="14"/>
      <c r="J6" s="14" t="str">
        <f>CONCATENATE("[td][b][size=85]  ",MID("      ",1,$F$1-LEN(F6)),F6,"[/b]",IF(OR(F6&gt;0,F6&lt;&gt;"")," [b]x[/b] ","   "),":note-10: :note-10: :note-10:[/size][/td]")</f>
        <v>[td][b][size=85]  936[/b] [b]x[/b] :note-10: :note-10: :note-10:[/size][/td]</v>
      </c>
      <c r="K6" s="13">
        <f>SUM(K7:K23)</f>
        <v>2955</v>
      </c>
      <c r="L6" s="13" t="s">
        <v>51</v>
      </c>
      <c r="M6" s="13"/>
      <c r="N6" s="13"/>
      <c r="O6" s="13" t="str">
        <f>CONCATENATE("[td][b][size=85]  ",MID("      ",1,$K$1-LEN(K6)),K6,"[/b]",IF(OR(K6&gt;0,K6&lt;&gt;"")," [b]x[/b] ","   "),":note-20: :note-20: :note-20:[/size][/td]")</f>
        <v>[td][b][size=85]  2955[/b] [b]x[/b] :note-20: :note-20: :note-20:[/size][/td]</v>
      </c>
      <c r="P6" s="14">
        <f>SUM(P7:P23)</f>
        <v>43</v>
      </c>
      <c r="Q6" s="14" t="s">
        <v>52</v>
      </c>
      <c r="R6" s="14"/>
      <c r="S6" s="14"/>
      <c r="T6" s="14" t="str">
        <f>CONCATENATE("[td][b][size=85]  ",MID("      ",1,$P$1-LEN(P6)),P6,"[/b]",IF(OR(P6&gt;0,P6&lt;&gt;"")," [b]x[/b] ","   "),":note-50: :note-50: :note-50:[/size][/td]")</f>
        <v>[td][b][size=85]  43[/b] [b]x[/b] :note-50: :note-50: :note-50:[/size][/td]</v>
      </c>
      <c r="U6" s="13">
        <f>SUM(U7:U23)</f>
        <v>73</v>
      </c>
      <c r="V6" s="13" t="s">
        <v>53</v>
      </c>
      <c r="W6" s="13"/>
      <c r="X6" s="13"/>
      <c r="Y6" s="13" t="str">
        <f>CONCATENATE("[td][b][size=85]  ",MID("      ",1,$U$1-LEN(U6)),U6,"[/b]",IF(OR(U6&gt;0,U6&lt;&gt;"")," [b]x[/b] ","   "),":note-100: :note-100: :note-100:[/size][/td]")</f>
        <v>[td][b][size=85]  73[/b] [b]x[/b] :note-100: :note-100: :note-100:[/size][/td]</v>
      </c>
      <c r="Z6" s="14">
        <f>SUM(Z7:Z23)</f>
        <v>0</v>
      </c>
      <c r="AA6" s="14" t="s">
        <v>54</v>
      </c>
      <c r="AB6" s="14"/>
      <c r="AC6" s="14"/>
      <c r="AD6" s="14" t="str">
        <f>CONCATENATE("[td][b][size=85]  ",MID("      ",1,$Z$1-LEN(Z6)),Z6,"[/b]",IF(OR(Z6&gt;0,Z6&lt;&gt;"")," [b]x[/b] ","   "),":note-200: :note-200: :note-200:[/size][/td]")</f>
        <v>[td][b][size=85]  0[/b] [b]x[/b] :note-200: :note-200: :note-200:[/size][/td]</v>
      </c>
      <c r="AE6" s="2" t="str">
        <f>CONCATENATE("[tr]",E6,J6,O6,T6,Y6,AD6,"[/tr]")</f>
        <v>[tr][td][b][size=85]392[/b] [b]x[/b] :note-5: :note-5: :note-5:[/size][/td][td][b][size=85]  936[/b] [b]x[/b] :note-10: :note-10: :note-10:[/size][/td][td][b][size=85]  2955[/b] [b]x[/b] :note-20: :note-20: :note-20:[/size][/td][td][b][size=85]  43[/b] [b]x[/b] :note-50: :note-50: :note-50:[/size][/td][td][b][size=85]  73[/b] [b]x[/b] :note-100: :note-100: :note-100:[/size][/td][td][b][size=85]  0[/b] [b]x[/b] :note-200: :note-200: :note-200:[/size][/td][/tr]</v>
      </c>
    </row>
    <row r="7" spans="1:31" x14ac:dyDescent="0.2">
      <c r="A7" s="8">
        <v>121</v>
      </c>
      <c r="B7" s="8" t="s">
        <v>4</v>
      </c>
      <c r="C7" s="8"/>
      <c r="D7" s="8">
        <v>207637667</v>
      </c>
      <c r="E7" s="8" t="str">
        <f>IF(AND(A7&lt;&gt;"",B7&lt;&gt;"",D7&lt;&gt;""),CONCATENATE("[td][size=85]",MID("         ",1,A$1-LEN(A7)),A7," x [url=https://pt.eurobilltracker.com/notes/?id=",D7,"]",IF(C7&lt;&gt;"",CONCATENATE("[b][color=#DD0000]",B7,"[/color][/b]"),B7),"[/url][/size][/td]"),IF(AND(A7=0,OR($A7&lt;&gt;0,$F7&lt;&gt;0,$K7&lt;&gt;0,$P7&lt;&gt;0,$U7&lt;&gt;0,$Z7&lt;&gt;0)),"[td][/td]",""))</f>
        <v>[td][size=85]121 x [url=https://pt.eurobilltracker.com/notes/?id=207637667]E001/EC[/url][/size][/td]</v>
      </c>
      <c r="F7" s="7">
        <v>2</v>
      </c>
      <c r="G7" s="7" t="s">
        <v>40</v>
      </c>
      <c r="H7" s="7"/>
      <c r="I7" s="7">
        <v>215231112</v>
      </c>
      <c r="J7" s="7" t="str">
        <f>IF(AND(F7&lt;&gt;"",G7&lt;&gt;"",I7&lt;&gt;""),CONCATENATE("[td][size=85]  ",MID("         ",1,F$1-LEN(F7)),F7," x [url=https://pt.eurobilltracker.com/notes/?id=",I7,"]",IF(H7&lt;&gt;"",CONCATENATE("[b][color=#DD0000]",G7,"[/color][/b]"),G7),"[/url][/size][/td]"),IF(AND(F7=0,OR($A7&lt;&gt;0,$F7&lt;&gt;0,$K7&lt;&gt;0,$P7&lt;&gt;0,$U7&lt;&gt;0,$Z7&lt;&gt;0)),"[td][/td]",""))</f>
        <v>[td][size=85]    2 x [url=https://pt.eurobilltracker.com/notes/?id=215231112]R002/RA[/url][/size][/td]</v>
      </c>
      <c r="K7" s="6">
        <v>2542</v>
      </c>
      <c r="L7" s="6" t="s">
        <v>10</v>
      </c>
      <c r="M7" s="6"/>
      <c r="N7" s="6">
        <v>211179796</v>
      </c>
      <c r="O7" s="6" t="str">
        <f>IF(AND(K7&lt;&gt;"",L7&lt;&gt;"",N7&lt;&gt;""),CONCATENATE("[td][size=85]  ",MID("         ",1,K$1-LEN(K7)),K7," x [url=https://pt.eurobilltracker.com/notes/?id=",N7,"]",IF(M7&lt;&gt;"",CONCATENATE("[b][color=#DD0000]",L7,"[/color][/b]"),L7),"[/url][/size][/td]"),IF(AND(K7=0,OR($A7&lt;&gt;0,$F7&lt;&gt;0,$K7&lt;&gt;0,$P7&lt;&gt;0,$U7&lt;&gt;0,$Z7&lt;&gt;0)),"[td][/td]",""))</f>
        <v>[td][size=85]  2542 x [url=https://pt.eurobilltracker.com/notes/?id=211179796]E009/EM[/url][/size][/td]</v>
      </c>
      <c r="P7" s="7">
        <v>3</v>
      </c>
      <c r="Q7" s="7" t="s">
        <v>16</v>
      </c>
      <c r="R7" s="7"/>
      <c r="S7" s="7">
        <v>211478036</v>
      </c>
      <c r="T7" s="7" t="str">
        <f>IF(AND(P7&lt;&gt;"",Q7&lt;&gt;"",S7&lt;&gt;""),CONCATENATE("[td][size=85]  ",MID("         ",1,P$1-LEN(P7)),P7," x [url=https://pt.eurobilltracker.com/notes/?id=",S7,"]",IF(R7&lt;&gt;"",CONCATENATE("[b][color=#DD0000]",Q7,"[/color][/b]"),Q7),"[/url][/size][/td]"),IF(AND(P7=0,OR($A7&lt;&gt;0,$F7&lt;&gt;0,$K7&lt;&gt;0,$P7&lt;&gt;0,$U7&lt;&gt;0,$Z7&lt;&gt;0)),"[td][/td]",""))</f>
        <v>[td][size=85]   3 x [url=https://pt.eurobilltracker.com/notes/?id=211478036]U026/U*[/url][/size][/td]</v>
      </c>
      <c r="U7" s="6">
        <v>23</v>
      </c>
      <c r="V7" s="6" t="s">
        <v>19</v>
      </c>
      <c r="W7" s="6"/>
      <c r="X7" s="6">
        <v>210902378</v>
      </c>
      <c r="Y7" s="6" t="str">
        <f>IF(AND(U7&lt;&gt;"",V7&lt;&gt;"",X7&lt;&gt;""),CONCATENATE("[td][size=85]  ",MID("         ",1,U$1-LEN(U7)),U7," x [url=https://pt.eurobilltracker.com/notes/?id=",X7,"]",IF(W7&lt;&gt;"",CONCATENATE("[b][color=#DD0000]",V7,"[/color][/b]"),V7),"[/url][/size][/td]"),IF(AND(U7=0,OR($A7&lt;&gt;0,$F7&lt;&gt;0,$K7&lt;&gt;0,$P7&lt;&gt;0,$U7&lt;&gt;0,$Z7&lt;&gt;0)),"[td][/td]",""))</f>
        <v>[td][size=85]  23 x [url=https://pt.eurobilltracker.com/notes/?id=210902378]E013/EA[/url][/size][/td]</v>
      </c>
      <c r="Z7" s="7">
        <v>0</v>
      </c>
      <c r="AA7" s="7"/>
      <c r="AB7" s="7"/>
      <c r="AC7" s="7"/>
      <c r="AD7" s="7" t="str">
        <f>IF(AND(Z7&lt;&gt;"",AA7&lt;&gt;"",AC7&lt;&gt;""),CONCATENATE("[td][size=85]  ",MID("         ",1,Z$1-LEN(Z7)),Z7," x [url=https://pt.eurobilltracker.com/notes/?id=",AC7,"]",IF(AB7&lt;&gt;"",CONCATENATE("[b][color=#DD0000]",AA7,"[/color][/b]"),AA7),"[/url][/size][/td]"),IF(AND(Z7=0,OR($A7&lt;&gt;0,$F7&lt;&gt;0,$K7&lt;&gt;0,$P7&lt;&gt;0,$U7&lt;&gt;0,$Z7&lt;&gt;0)),"[td][/td]",""))</f>
        <v>[td][/td]</v>
      </c>
      <c r="AE7" s="2" t="str">
        <f>CONCATENATE("[tr]",E7,J7,O7,T7,Y7,AD7,"[/tr]")</f>
        <v>[tr][td][size=85]121 x [url=https://pt.eurobilltracker.com/notes/?id=207637667]E001/EC[/url][/size][/td][td][size=85]    2 x [url=https://pt.eurobilltracker.com/notes/?id=215231112]R002/RA[/url][/size][/td][td][size=85]  2542 x [url=https://pt.eurobilltracker.com/notes/?id=211179796]E009/EM[/url][/size][/td][td][size=85]   3 x [url=https://pt.eurobilltracker.com/notes/?id=211478036]U026/U*[/url][/size][/td][td][size=85]  23 x [url=https://pt.eurobilltracker.com/notes/?id=210902378]E013/EA[/url][/size][/td][td][/td][/tr]</v>
      </c>
    </row>
    <row r="8" spans="1:31" x14ac:dyDescent="0.2">
      <c r="A8" s="8">
        <v>6</v>
      </c>
      <c r="B8" s="8" t="s">
        <v>23</v>
      </c>
      <c r="C8" s="8"/>
      <c r="D8" s="8">
        <v>214608178</v>
      </c>
      <c r="E8" s="8" t="str">
        <f t="shared" ref="E8:E26" si="0">IF(AND(A8&lt;&gt;"",B8&lt;&gt;"",D8&lt;&gt;""),CONCATENATE("[td][size=85]",MID("         ",1,A$1-LEN(A8)),A8," x [url=https://pt.eurobilltracker.com/notes/?id=",D8,"]",IF(C8&lt;&gt;"",CONCATENATE("[b][color=#DD0000]",B8,"[/color][/b]"),B8),"[/url][/size][/td]"),IF(AND(A8=0,OR($A8&lt;&gt;0,$F8&lt;&gt;0,$K8&lt;&gt;0,$P8&lt;&gt;0,$U8&lt;&gt;0,$Z8&lt;&gt;0)),"[td][/td]",""))</f>
        <v>[td][size=85]  6 x [url=https://pt.eurobilltracker.com/notes/?id=214608178]M008/MA[/url][/size][/td]</v>
      </c>
      <c r="F8" s="7">
        <v>1</v>
      </c>
      <c r="G8" s="7" t="s">
        <v>56</v>
      </c>
      <c r="H8" s="7" t="s">
        <v>55</v>
      </c>
      <c r="I8" s="7">
        <v>0</v>
      </c>
      <c r="J8" s="7" t="str">
        <f t="shared" ref="J8:J26" si="1">IF(AND(F8&lt;&gt;"",G8&lt;&gt;"",I8&lt;&gt;""),CONCATENATE("[td][size=85]  ",MID("         ",1,F$1-LEN(F8)),F8," x [url=https://pt.eurobilltracker.com/notes/?id=",I8,"]",IF(H8&lt;&gt;"",CONCATENATE("[b][color=#DD0000]",G8,"[/color][/b]"),G8),"[/url][/size][/td]"),IF(AND(F8=0,OR($A8&lt;&gt;0,$F8&lt;&gt;0,$K8&lt;&gt;0,$P8&lt;&gt;0,$U8&lt;&gt;0,$Z8&lt;&gt;0)),"[td][/td]",""))</f>
        <v>[td][size=85]    1 x [url=https://pt.eurobilltracker.com/notes/?id=0][b][color=#DD0000]V011/VB[/color][/b][/url][/size][/td]</v>
      </c>
      <c r="K8" s="6">
        <v>391</v>
      </c>
      <c r="L8" s="6" t="s">
        <v>11</v>
      </c>
      <c r="M8" s="6"/>
      <c r="N8" s="6">
        <v>212270852</v>
      </c>
      <c r="O8" s="6" t="str">
        <f t="shared" ref="O8:O26" si="2">IF(AND(K8&lt;&gt;"",L8&lt;&gt;"",N8&lt;&gt;""),CONCATENATE("[td][size=85]  ",MID("         ",1,K$1-LEN(K8)),K8," x [url=https://pt.eurobilltracker.com/notes/?id=",N8,"]",IF(M8&lt;&gt;"",CONCATENATE("[b][color=#DD0000]",L8,"[/color][/b]"),L8),"[/url][/size][/td]"),IF(AND(K8=0,OR($A8&lt;&gt;0,$F8&lt;&gt;0,$K8&lt;&gt;0,$P8&lt;&gt;0,$U8&lt;&gt;0,$Z8&lt;&gt;0)),"[td][/td]",""))</f>
        <v>[td][size=85]   391 x [url=https://pt.eurobilltracker.com/notes/?id=212270852]E011/EM[/url][/size][/td]</v>
      </c>
      <c r="P8" s="7">
        <v>4</v>
      </c>
      <c r="Q8" s="7" t="s">
        <v>38</v>
      </c>
      <c r="R8" s="7"/>
      <c r="S8" s="7">
        <v>213034557</v>
      </c>
      <c r="T8" s="7" t="str">
        <f t="shared" ref="T8:T26" si="3">IF(AND(P8&lt;&gt;"",Q8&lt;&gt;"",S8&lt;&gt;""),CONCATENATE("[td][size=85]  ",MID("         ",1,P$1-LEN(P8)),P8," x [url=https://pt.eurobilltracker.com/notes/?id=",S8,"]",IF(R8&lt;&gt;"",CONCATENATE("[b][color=#DD0000]",Q8,"[/color][/b]"),Q8),"[/url][/size][/td]"),IF(AND(P8=0,OR($A8&lt;&gt;0,$F8&lt;&gt;0,$K8&lt;&gt;0,$P8&lt;&gt;0,$U8&lt;&gt;0,$Z8&lt;&gt;0)),"[td][/td]",""))</f>
        <v>[td][size=85]   4 x [url=https://pt.eurobilltracker.com/notes/?id=213034557]U027/U*[/url][/size][/td]</v>
      </c>
      <c r="U8" s="6">
        <v>50</v>
      </c>
      <c r="V8" s="6" t="s">
        <v>20</v>
      </c>
      <c r="W8" s="6"/>
      <c r="X8" s="6">
        <v>208942820</v>
      </c>
      <c r="Y8" s="6" t="str">
        <f t="shared" ref="Y8:Y26" si="4">IF(AND(U8&lt;&gt;"",V8&lt;&gt;"",X8&lt;&gt;""),CONCATENATE("[td][size=85]  ",MID("         ",1,U$1-LEN(U8)),U8," x [url=https://pt.eurobilltracker.com/notes/?id=",X8,"]",IF(W8&lt;&gt;"",CONCATENATE("[b][color=#DD0000]",V8,"[/color][/b]"),V8),"[/url][/size][/td]"),IF(AND(U8=0,OR($A8&lt;&gt;0,$F8&lt;&gt;0,$K8&lt;&gt;0,$P8&lt;&gt;0,$U8&lt;&gt;0,$Z8&lt;&gt;0)),"[td][/td]",""))</f>
        <v>[td][size=85]  50 x [url=https://pt.eurobilltracker.com/notes/?id=208942820]E016/EB[/url][/size][/td]</v>
      </c>
      <c r="Z8" s="7">
        <v>0</v>
      </c>
      <c r="AA8" s="7"/>
      <c r="AB8" s="7"/>
      <c r="AC8" s="7"/>
      <c r="AD8" s="7" t="str">
        <f t="shared" ref="AD8:AD26" si="5">IF(AND(Z8&lt;&gt;"",AA8&lt;&gt;"",AC8&lt;&gt;""),CONCATENATE("[td][size=85]  ",MID("         ",1,Z$1-LEN(Z8)),Z8," x [url=https://pt.eurobilltracker.com/notes/?id=",AC8,"]",IF(AB8&lt;&gt;"",CONCATENATE("[b][color=#DD0000]",AA8,"[/color][/b]"),AA8),"[/url][/size][/td]"),IF(AND(Z8=0,OR($A8&lt;&gt;0,$F8&lt;&gt;0,$K8&lt;&gt;0,$P8&lt;&gt;0,$U8&lt;&gt;0,$Z8&lt;&gt;0)),"[td][/td]",""))</f>
        <v>[td][/td]</v>
      </c>
      <c r="AE8" s="2" t="str">
        <f t="shared" ref="AE8:AE17" si="6">CONCATENATE("[tr]",E8,J8,O8,T8,Y8,AD8,"[/tr]")</f>
        <v>[tr][td][size=85]  6 x [url=https://pt.eurobilltracker.com/notes/?id=214608178]M008/MA[/url][/size][/td][td][size=85]    1 x [url=https://pt.eurobilltracker.com/notes/?id=0][b][color=#DD0000]V011/VB[/color][/b][/url][/size][/td][td][size=85]   391 x [url=https://pt.eurobilltracker.com/notes/?id=212270852]E011/EM[/url][/size][/td][td][size=85]   4 x [url=https://pt.eurobilltracker.com/notes/?id=213034557]U027/U*[/url][/size][/td][td][size=85]  50 x [url=https://pt.eurobilltracker.com/notes/?id=208942820]E016/EB[/url][/size][/td][td][/td][/tr]</v>
      </c>
    </row>
    <row r="9" spans="1:31" x14ac:dyDescent="0.2">
      <c r="A9" s="6">
        <v>10</v>
      </c>
      <c r="B9" s="6" t="s">
        <v>5</v>
      </c>
      <c r="C9" s="6"/>
      <c r="D9" s="6">
        <v>207688528</v>
      </c>
      <c r="E9" s="8" t="str">
        <f t="shared" si="0"/>
        <v>[td][size=85] 10 x [url=https://pt.eurobilltracker.com/notes/?id=207688528]N020/NC[/url][/size][/td]</v>
      </c>
      <c r="F9" s="7">
        <v>1</v>
      </c>
      <c r="G9" s="7" t="s">
        <v>33</v>
      </c>
      <c r="H9" s="7"/>
      <c r="I9" s="7">
        <v>215099452</v>
      </c>
      <c r="J9" s="7" t="str">
        <f t="shared" si="1"/>
        <v>[td][size=85]    1 x [url=https://pt.eurobilltracker.com/notes/?id=215099452]V012/VB[/url][/size][/td]</v>
      </c>
      <c r="K9" s="6">
        <v>1</v>
      </c>
      <c r="L9" s="6" t="s">
        <v>32</v>
      </c>
      <c r="M9" s="6"/>
      <c r="N9" s="6">
        <v>214940893</v>
      </c>
      <c r="O9" s="6" t="str">
        <f t="shared" si="2"/>
        <v>[td][size=85]     1 x [url=https://pt.eurobilltracker.com/notes/?id=214940893]E013/EN[/url][/size][/td]</v>
      </c>
      <c r="P9" s="7">
        <v>2</v>
      </c>
      <c r="Q9" s="7" t="s">
        <v>39</v>
      </c>
      <c r="R9" s="7"/>
      <c r="S9" s="7">
        <v>214965473</v>
      </c>
      <c r="T9" s="7" t="str">
        <f t="shared" si="3"/>
        <v>[td][size=85]   2 x [url=https://pt.eurobilltracker.com/notes/?id=214965473]U028/U*[/url][/size][/td]</v>
      </c>
      <c r="U9" s="6">
        <v>0</v>
      </c>
      <c r="V9" s="6"/>
      <c r="W9" s="6"/>
      <c r="X9" s="6"/>
      <c r="Y9" s="6" t="str">
        <f t="shared" si="4"/>
        <v>[td][/td]</v>
      </c>
      <c r="Z9" s="7">
        <v>0</v>
      </c>
      <c r="AA9" s="7"/>
      <c r="AB9" s="7"/>
      <c r="AC9" s="7"/>
      <c r="AD9" s="7" t="str">
        <f t="shared" si="5"/>
        <v>[td][/td]</v>
      </c>
      <c r="AE9" s="2" t="str">
        <f t="shared" si="6"/>
        <v>[tr][td][size=85] 10 x [url=https://pt.eurobilltracker.com/notes/?id=207688528]N020/NC[/url][/size][/td][td][size=85]    1 x [url=https://pt.eurobilltracker.com/notes/?id=215099452]V012/VB[/url][/size][/td][td][size=85]     1 x [url=https://pt.eurobilltracker.com/notes/?id=214940893]E013/EN[/url][/size][/td][td][size=85]   2 x [url=https://pt.eurobilltracker.com/notes/?id=214965473]U028/U*[/url][/size][/td][td][/td][td][/td][/tr]</v>
      </c>
    </row>
    <row r="10" spans="1:31" x14ac:dyDescent="0.2">
      <c r="A10" s="6">
        <v>254</v>
      </c>
      <c r="B10" s="6" t="s">
        <v>24</v>
      </c>
      <c r="C10" s="6"/>
      <c r="D10" s="6">
        <v>213428294</v>
      </c>
      <c r="E10" s="8" t="str">
        <f t="shared" si="0"/>
        <v>[td][size=85]254 x [url=https://pt.eurobilltracker.com/notes/?id=213428294]N021/NC[/url][/size][/td]</v>
      </c>
      <c r="F10" s="7">
        <v>13</v>
      </c>
      <c r="G10" s="7" t="s">
        <v>6</v>
      </c>
      <c r="H10" s="7"/>
      <c r="I10" s="7">
        <v>208191727</v>
      </c>
      <c r="J10" s="7" t="str">
        <f t="shared" si="1"/>
        <v>[td][size=85]   13 x [url=https://pt.eurobilltracker.com/notes/?id=208191727]W003/WA[/url][/size][/td]</v>
      </c>
      <c r="K10" s="6">
        <v>5</v>
      </c>
      <c r="L10" s="6" t="s">
        <v>12</v>
      </c>
      <c r="M10" s="6"/>
      <c r="N10" s="6">
        <v>210361517</v>
      </c>
      <c r="O10" s="6" t="str">
        <f t="shared" si="2"/>
        <v>[td][size=85]     5 x [url=https://pt.eurobilltracker.com/notes/?id=210361517]R013/RP[/url][/size][/td]</v>
      </c>
      <c r="P10" s="7">
        <v>8</v>
      </c>
      <c r="Q10" s="7" t="s">
        <v>17</v>
      </c>
      <c r="R10" s="7"/>
      <c r="S10" s="7">
        <v>211179974</v>
      </c>
      <c r="T10" s="7" t="str">
        <f t="shared" si="3"/>
        <v>[td][size=85]   8 x [url=https://pt.eurobilltracker.com/notes/?id=211179974]U029/U*[/url][/size][/td]</v>
      </c>
      <c r="U10" s="6">
        <v>0</v>
      </c>
      <c r="V10" s="6"/>
      <c r="W10" s="6"/>
      <c r="X10" s="6"/>
      <c r="Y10" s="6" t="str">
        <f t="shared" si="4"/>
        <v>[td][/td]</v>
      </c>
      <c r="Z10" s="7">
        <v>0</v>
      </c>
      <c r="AA10" s="7"/>
      <c r="AB10" s="7"/>
      <c r="AC10" s="7"/>
      <c r="AD10" s="7" t="str">
        <f t="shared" si="5"/>
        <v>[td][/td]</v>
      </c>
      <c r="AE10" s="2" t="str">
        <f t="shared" si="6"/>
        <v>[tr][td][size=85]254 x [url=https://pt.eurobilltracker.com/notes/?id=213428294]N021/NC[/url][/size][/td][td][size=85]   13 x [url=https://pt.eurobilltracker.com/notes/?id=208191727]W003/WA[/url][/size][/td][td][size=85]     5 x [url=https://pt.eurobilltracker.com/notes/?id=210361517]R013/RP[/url][/size][/td][td][size=85]   8 x [url=https://pt.eurobilltracker.com/notes/?id=211179974]U029/U*[/url][/size][/td][td][/td][td][/td][/tr]</v>
      </c>
    </row>
    <row r="11" spans="1:31" x14ac:dyDescent="0.2">
      <c r="A11" s="6">
        <v>1</v>
      </c>
      <c r="B11" s="6" t="s">
        <v>27</v>
      </c>
      <c r="C11" s="6"/>
      <c r="D11" s="6">
        <v>214712893</v>
      </c>
      <c r="E11" s="8" t="str">
        <f t="shared" si="0"/>
        <v>[td][size=85]  1 x [url=https://pt.eurobilltracker.com/notes/?id=214712893]V014/VC[/url][/size][/td]</v>
      </c>
      <c r="F11" s="7">
        <v>8</v>
      </c>
      <c r="G11" s="7" t="s">
        <v>7</v>
      </c>
      <c r="H11" s="7"/>
      <c r="I11" s="7">
        <v>213780823</v>
      </c>
      <c r="J11" s="7" t="str">
        <f t="shared" si="1"/>
        <v>[td][size=85]    8 x [url=https://pt.eurobilltracker.com/notes/?id=213780823]W004/WA[/url][/size][/td]</v>
      </c>
      <c r="K11" s="6">
        <v>1</v>
      </c>
      <c r="L11" s="6" t="s">
        <v>28</v>
      </c>
      <c r="M11" s="6"/>
      <c r="N11" s="6">
        <v>214759311</v>
      </c>
      <c r="O11" s="6" t="str">
        <f t="shared" si="2"/>
        <v>[td][size=85]     1 x [url=https://pt.eurobilltracker.com/notes/?id=214759311]R014/RP[/url][/size][/td]</v>
      </c>
      <c r="P11" s="7">
        <v>7</v>
      </c>
      <c r="Q11" s="7" t="s">
        <v>18</v>
      </c>
      <c r="R11" s="7"/>
      <c r="S11" s="7">
        <v>211478038</v>
      </c>
      <c r="T11" s="7" t="str">
        <f t="shared" si="3"/>
        <v>[td][size=85]   7 x [url=https://pt.eurobilltracker.com/notes/?id=211478038]U030/U*[/url][/size][/td]</v>
      </c>
      <c r="U11" s="6">
        <v>0</v>
      </c>
      <c r="V11" s="6"/>
      <c r="W11" s="6"/>
      <c r="X11" s="6"/>
      <c r="Y11" s="6" t="str">
        <f t="shared" si="4"/>
        <v>[td][/td]</v>
      </c>
      <c r="Z11" s="7">
        <v>0</v>
      </c>
      <c r="AA11" s="7"/>
      <c r="AB11" s="7"/>
      <c r="AC11" s="7"/>
      <c r="AD11" s="7" t="str">
        <f t="shared" si="5"/>
        <v>[td][/td]</v>
      </c>
      <c r="AE11" s="2" t="str">
        <f t="shared" si="6"/>
        <v>[tr][td][size=85]  1 x [url=https://pt.eurobilltracker.com/notes/?id=214712893]V014/VC[/url][/size][/td][td][size=85]    8 x [url=https://pt.eurobilltracker.com/notes/?id=213780823]W004/WA[/url][/size][/td][td][size=85]     1 x [url=https://pt.eurobilltracker.com/notes/?id=214759311]R014/RP[/url][/size][/td][td][size=85]   7 x [url=https://pt.eurobilltracker.com/notes/?id=211478038]U030/U*[/url][/size][/td][td][/td][td][/td][/tr]</v>
      </c>
    </row>
    <row r="12" spans="1:31" x14ac:dyDescent="0.2">
      <c r="A12" s="6">
        <v>0</v>
      </c>
      <c r="B12" s="6"/>
      <c r="C12" s="6"/>
      <c r="D12" s="6"/>
      <c r="E12" s="8" t="str">
        <f t="shared" si="0"/>
        <v>[td][/td]</v>
      </c>
      <c r="F12" s="7">
        <v>4</v>
      </c>
      <c r="G12" s="7" t="s">
        <v>25</v>
      </c>
      <c r="H12" s="7"/>
      <c r="I12" s="7">
        <v>214413884</v>
      </c>
      <c r="J12" s="7" t="str">
        <f t="shared" si="1"/>
        <v>[td][size=85]    4 x [url=https://pt.eurobilltracker.com/notes/?id=214413884]W006/WA[/url][/size][/td]</v>
      </c>
      <c r="K12" s="6">
        <v>1</v>
      </c>
      <c r="L12" s="6" t="s">
        <v>13</v>
      </c>
      <c r="M12" s="6"/>
      <c r="N12" s="6">
        <v>212877197</v>
      </c>
      <c r="O12" s="6" t="str">
        <f t="shared" si="2"/>
        <v>[td][size=85]     1 x [url=https://pt.eurobilltracker.com/notes/?id=212877197]R015/RP[/url][/size][/td]</v>
      </c>
      <c r="P12" s="7">
        <v>9</v>
      </c>
      <c r="Q12" s="7" t="s">
        <v>34</v>
      </c>
      <c r="R12" s="7"/>
      <c r="S12" s="7">
        <v>213034527</v>
      </c>
      <c r="T12" s="7" t="str">
        <f t="shared" si="3"/>
        <v>[td][size=85]   9 x [url=https://pt.eurobilltracker.com/notes/?id=213034527]U031/U*[/url][/size][/td]</v>
      </c>
      <c r="U12" s="6">
        <v>0</v>
      </c>
      <c r="V12" s="6"/>
      <c r="W12" s="6"/>
      <c r="X12" s="6"/>
      <c r="Y12" s="6" t="str">
        <f t="shared" si="4"/>
        <v>[td][/td]</v>
      </c>
      <c r="Z12" s="7">
        <v>0</v>
      </c>
      <c r="AA12" s="7"/>
      <c r="AB12" s="7"/>
      <c r="AC12" s="7"/>
      <c r="AD12" s="7" t="str">
        <f t="shared" si="5"/>
        <v>[td][/td]</v>
      </c>
      <c r="AE12" s="2" t="str">
        <f t="shared" si="6"/>
        <v>[tr][td][/td][td][size=85]    4 x [url=https://pt.eurobilltracker.com/notes/?id=214413884]W006/WA[/url][/size][/td][td][size=85]     1 x [url=https://pt.eurobilltracker.com/notes/?id=212877197]R015/RP[/url][/size][/td][td][size=85]   9 x [url=https://pt.eurobilltracker.com/notes/?id=213034527]U031/U*[/url][/size][/td][td][/td][td][/td][/tr]</v>
      </c>
    </row>
    <row r="13" spans="1:31" x14ac:dyDescent="0.2">
      <c r="A13" s="6">
        <v>0</v>
      </c>
      <c r="B13" s="6"/>
      <c r="C13" s="6"/>
      <c r="D13" s="6"/>
      <c r="E13" s="8" t="str">
        <f t="shared" si="0"/>
        <v>[td][/td]</v>
      </c>
      <c r="F13" s="7">
        <v>903</v>
      </c>
      <c r="G13" s="7" t="s">
        <v>8</v>
      </c>
      <c r="H13" s="7"/>
      <c r="I13" s="7">
        <v>210025459</v>
      </c>
      <c r="J13" s="7" t="str">
        <f t="shared" si="1"/>
        <v>[td][size=85]  903 x [url=https://pt.eurobilltracker.com/notes/?id=210025459]W007/WA[/url][/size][/td]</v>
      </c>
      <c r="K13" s="6">
        <v>1</v>
      </c>
      <c r="L13" s="6" t="s">
        <v>29</v>
      </c>
      <c r="M13" s="6"/>
      <c r="N13" s="6">
        <v>214759027</v>
      </c>
      <c r="O13" s="6" t="str">
        <f t="shared" si="2"/>
        <v>[td][size=85]     1 x [url=https://pt.eurobilltracker.com/notes/?id=214759027]R021/RP[/url][/size][/td]</v>
      </c>
      <c r="P13" s="7">
        <v>3</v>
      </c>
      <c r="Q13" s="7" t="s">
        <v>35</v>
      </c>
      <c r="R13" s="7"/>
      <c r="S13" s="7">
        <v>212918947</v>
      </c>
      <c r="T13" s="7" t="str">
        <f t="shared" si="3"/>
        <v>[td][size=85]   3 x [url=https://pt.eurobilltracker.com/notes/?id=212918947]U032/U*[/url][/size][/td]</v>
      </c>
      <c r="U13" s="6">
        <v>0</v>
      </c>
      <c r="V13" s="6"/>
      <c r="W13" s="6"/>
      <c r="X13" s="6"/>
      <c r="Y13" s="6" t="str">
        <f t="shared" si="4"/>
        <v>[td][/td]</v>
      </c>
      <c r="Z13" s="7">
        <v>0</v>
      </c>
      <c r="AA13" s="7"/>
      <c r="AB13" s="7"/>
      <c r="AC13" s="7"/>
      <c r="AD13" s="7" t="str">
        <f t="shared" si="5"/>
        <v>[td][/td]</v>
      </c>
      <c r="AE13" s="2" t="str">
        <f t="shared" si="6"/>
        <v>[tr][td][/td][td][size=85]  903 x [url=https://pt.eurobilltracker.com/notes/?id=210025459]W007/WA[/url][/size][/td][td][size=85]     1 x [url=https://pt.eurobilltracker.com/notes/?id=214759027]R021/RP[/url][/size][/td][td][size=85]   3 x [url=https://pt.eurobilltracker.com/notes/?id=212918947]U032/U*[/url][/size][/td][td][/td][td][/td][/tr]</v>
      </c>
    </row>
    <row r="14" spans="1:31" x14ac:dyDescent="0.2">
      <c r="A14" s="6">
        <v>0</v>
      </c>
      <c r="B14" s="6"/>
      <c r="C14" s="6"/>
      <c r="D14" s="6"/>
      <c r="E14" s="8" t="str">
        <f t="shared" si="0"/>
        <v>[td][/td]</v>
      </c>
      <c r="F14" s="7">
        <v>1</v>
      </c>
      <c r="G14" s="7" t="s">
        <v>57</v>
      </c>
      <c r="H14" s="7" t="s">
        <v>55</v>
      </c>
      <c r="I14" s="7">
        <v>215496220</v>
      </c>
      <c r="J14" s="7" t="str">
        <f t="shared" si="1"/>
        <v>[td][size=85]    1 x [url=https://pt.eurobilltracker.com/notes/?id=215496220][b][color=#DD0000]W008/WA[/color][/b][/url][/size][/td]</v>
      </c>
      <c r="K14" s="6">
        <v>5</v>
      </c>
      <c r="L14" s="6" t="s">
        <v>14</v>
      </c>
      <c r="M14" s="6"/>
      <c r="N14" s="6">
        <v>210303051</v>
      </c>
      <c r="O14" s="6" t="str">
        <f t="shared" si="2"/>
        <v>[td][size=85]     5 x [url=https://pt.eurobilltracker.com/notes/?id=210303051]U037/U*[/url][/size][/td]</v>
      </c>
      <c r="P14" s="7">
        <v>4</v>
      </c>
      <c r="Q14" s="7" t="s">
        <v>36</v>
      </c>
      <c r="R14" s="7"/>
      <c r="S14" s="7">
        <v>213677853</v>
      </c>
      <c r="T14" s="7" t="str">
        <f t="shared" si="3"/>
        <v>[td][size=85]   4 x [url=https://pt.eurobilltracker.com/notes/?id=213677853]U033/U*[/url][/size][/td]</v>
      </c>
      <c r="U14" s="6">
        <v>0</v>
      </c>
      <c r="V14" s="6"/>
      <c r="W14" s="6"/>
      <c r="X14" s="6"/>
      <c r="Y14" s="6" t="str">
        <f t="shared" si="4"/>
        <v>[td][/td]</v>
      </c>
      <c r="Z14" s="7">
        <v>0</v>
      </c>
      <c r="AA14" s="7"/>
      <c r="AB14" s="7"/>
      <c r="AC14" s="7"/>
      <c r="AD14" s="7" t="str">
        <f t="shared" si="5"/>
        <v>[td][/td]</v>
      </c>
      <c r="AE14" s="2" t="str">
        <f t="shared" si="6"/>
        <v>[tr][td][/td][td][size=85]    1 x [url=https://pt.eurobilltracker.com/notes/?id=215496220][b][color=#DD0000]W008/WA[/color][/b][/url][/size][/td][td][size=85]     5 x [url=https://pt.eurobilltracker.com/notes/?id=210303051]U037/U*[/url][/size][/td][td][size=85]   4 x [url=https://pt.eurobilltracker.com/notes/?id=213677853]U033/U*[/url][/size][/td][td][/td][td][/td][/tr]</v>
      </c>
    </row>
    <row r="15" spans="1:31" x14ac:dyDescent="0.2">
      <c r="A15" s="6">
        <v>0</v>
      </c>
      <c r="B15" s="6"/>
      <c r="C15" s="6"/>
      <c r="D15" s="6"/>
      <c r="E15" s="8" t="str">
        <f t="shared" si="0"/>
        <v>[td][/td]</v>
      </c>
      <c r="F15" s="7">
        <v>1</v>
      </c>
      <c r="G15" s="7" t="s">
        <v>9</v>
      </c>
      <c r="H15" s="7"/>
      <c r="I15" s="7">
        <v>214193743</v>
      </c>
      <c r="J15" s="7" t="str">
        <f t="shared" si="1"/>
        <v>[td][size=85]    1 x [url=https://pt.eurobilltracker.com/notes/?id=214193743]W009/WB[/url][/size][/td]</v>
      </c>
      <c r="K15" s="6">
        <v>4</v>
      </c>
      <c r="L15" s="6" t="s">
        <v>15</v>
      </c>
      <c r="M15" s="6"/>
      <c r="N15" s="6">
        <v>209685691</v>
      </c>
      <c r="O15" s="6" t="str">
        <f t="shared" si="2"/>
        <v>[td][size=85]     4 x [url=https://pt.eurobilltracker.com/notes/?id=209685691]U038/U*[/url][/size][/td]</v>
      </c>
      <c r="P15" s="7">
        <v>2</v>
      </c>
      <c r="Q15" s="7" t="s">
        <v>26</v>
      </c>
      <c r="R15" s="7"/>
      <c r="S15" s="7">
        <v>214423698</v>
      </c>
      <c r="T15" s="7" t="str">
        <f t="shared" si="3"/>
        <v>[td][size=85]   2 x [url=https://pt.eurobilltracker.com/notes/?id=214423698]U035/UB[/url][/size][/td]</v>
      </c>
      <c r="U15" s="6">
        <v>0</v>
      </c>
      <c r="V15" s="6"/>
      <c r="W15" s="6"/>
      <c r="X15" s="6"/>
      <c r="Y15" s="6" t="str">
        <f t="shared" si="4"/>
        <v>[td][/td]</v>
      </c>
      <c r="Z15" s="7">
        <v>0</v>
      </c>
      <c r="AA15" s="7"/>
      <c r="AB15" s="7"/>
      <c r="AC15" s="7"/>
      <c r="AD15" s="7" t="str">
        <f t="shared" si="5"/>
        <v>[td][/td]</v>
      </c>
      <c r="AE15" s="2" t="str">
        <f t="shared" si="6"/>
        <v>[tr][td][/td][td][size=85]    1 x [url=https://pt.eurobilltracker.com/notes/?id=214193743]W009/WB[/url][/size][/td][td][size=85]     4 x [url=https://pt.eurobilltracker.com/notes/?id=209685691]U038/U*[/url][/size][/td][td][size=85]   2 x [url=https://pt.eurobilltracker.com/notes/?id=214423698]U035/UB[/url][/size][/td][td][/td][td][/td][/tr]</v>
      </c>
    </row>
    <row r="16" spans="1:31" x14ac:dyDescent="0.2">
      <c r="A16" s="6">
        <v>0</v>
      </c>
      <c r="B16" s="6"/>
      <c r="C16" s="6"/>
      <c r="D16" s="6"/>
      <c r="E16" s="8" t="str">
        <f t="shared" si="0"/>
        <v>[td][/td]</v>
      </c>
      <c r="F16" s="7">
        <v>2</v>
      </c>
      <c r="G16" s="7" t="s">
        <v>37</v>
      </c>
      <c r="H16" s="7"/>
      <c r="I16" s="7">
        <v>215062682</v>
      </c>
      <c r="J16" s="7" t="str">
        <f t="shared" si="1"/>
        <v>[td][size=85]    2 x [url=https://pt.eurobilltracker.com/notes/?id=215062682]W010/WB[/url][/size][/td]</v>
      </c>
      <c r="K16" s="6">
        <v>3</v>
      </c>
      <c r="L16" s="6" t="s">
        <v>30</v>
      </c>
      <c r="M16" s="6"/>
      <c r="N16" s="6">
        <v>212052670</v>
      </c>
      <c r="O16" s="6" t="str">
        <f t="shared" si="2"/>
        <v>[td][size=85]     3 x [url=https://pt.eurobilltracker.com/notes/?id=212052670]U039/U*[/url][/size][/td]</v>
      </c>
      <c r="P16" s="7">
        <v>1</v>
      </c>
      <c r="Q16" s="7" t="s">
        <v>58</v>
      </c>
      <c r="R16" s="7" t="s">
        <v>55</v>
      </c>
      <c r="S16" s="7">
        <v>215544369</v>
      </c>
      <c r="T16" s="7" t="str">
        <f t="shared" si="3"/>
        <v>[td][size=85]   1 x [url=https://pt.eurobilltracker.com/notes/?id=215544369][b][color=#DD0000]V020/VC[/color][/b][/url][/size][/td]</v>
      </c>
      <c r="U16" s="6">
        <v>0</v>
      </c>
      <c r="V16" s="6"/>
      <c r="W16" s="6"/>
      <c r="X16" s="6"/>
      <c r="Y16" s="6" t="str">
        <f t="shared" si="4"/>
        <v>[td][/td]</v>
      </c>
      <c r="Z16" s="7">
        <v>0</v>
      </c>
      <c r="AA16" s="7"/>
      <c r="AB16" s="7"/>
      <c r="AC16" s="7"/>
      <c r="AD16" s="7" t="str">
        <f t="shared" si="5"/>
        <v>[td][/td]</v>
      </c>
      <c r="AE16" s="2" t="str">
        <f t="shared" si="6"/>
        <v>[tr][td][/td][td][size=85]    2 x [url=https://pt.eurobilltracker.com/notes/?id=215062682]W010/WB[/url][/size][/td][td][size=85]     3 x [url=https://pt.eurobilltracker.com/notes/?id=212052670]U039/U*[/url][/size][/td][td][size=85]   1 x [url=https://pt.eurobilltracker.com/notes/?id=215544369][b][color=#DD0000]V020/VC[/color][/b][/url][/size][/td][td][/td][td][/td][/tr]</v>
      </c>
    </row>
    <row r="17" spans="1:31" x14ac:dyDescent="0.2">
      <c r="A17" s="6">
        <v>0</v>
      </c>
      <c r="B17" s="6"/>
      <c r="C17" s="6"/>
      <c r="D17" s="6"/>
      <c r="E17" s="8" t="str">
        <f t="shared" si="0"/>
        <v>[td][/td]</v>
      </c>
      <c r="F17" s="7">
        <v>0</v>
      </c>
      <c r="G17" s="7"/>
      <c r="H17" s="7"/>
      <c r="I17" s="7"/>
      <c r="J17" s="7" t="str">
        <f t="shared" si="1"/>
        <v>[td][/td]</v>
      </c>
      <c r="K17" s="6">
        <v>1</v>
      </c>
      <c r="L17" s="6" t="s">
        <v>31</v>
      </c>
      <c r="M17" s="6"/>
      <c r="N17" s="6">
        <v>214918684</v>
      </c>
      <c r="O17" s="6" t="str">
        <f t="shared" si="2"/>
        <v>[td][size=85]     1 x [url=https://pt.eurobilltracker.com/notes/?id=214918684]U041/UR[/url][/size][/td]</v>
      </c>
      <c r="P17" s="7">
        <v>0</v>
      </c>
      <c r="Q17" s="7"/>
      <c r="R17" s="7"/>
      <c r="S17" s="7"/>
      <c r="T17" s="7" t="str">
        <f t="shared" si="3"/>
        <v>[td][/td]</v>
      </c>
      <c r="U17" s="6">
        <v>0</v>
      </c>
      <c r="V17" s="6"/>
      <c r="W17" s="6"/>
      <c r="X17" s="6"/>
      <c r="Y17" s="6" t="str">
        <f t="shared" si="4"/>
        <v>[td][/td]</v>
      </c>
      <c r="Z17" s="7">
        <v>0</v>
      </c>
      <c r="AA17" s="7"/>
      <c r="AB17" s="7"/>
      <c r="AC17" s="7"/>
      <c r="AD17" s="7" t="str">
        <f t="shared" si="5"/>
        <v>[td][/td]</v>
      </c>
      <c r="AE17" s="2" t="str">
        <f t="shared" si="6"/>
        <v>[tr][td][/td][td][/td][td][size=85]     1 x [url=https://pt.eurobilltracker.com/notes/?id=214918684]U041/UR[/url][/size][/td][td][/td][td][/td][td][/td][/tr]</v>
      </c>
    </row>
    <row r="18" spans="1:31" x14ac:dyDescent="0.2">
      <c r="A18" s="6">
        <v>0</v>
      </c>
      <c r="B18" s="6"/>
      <c r="C18" s="6"/>
      <c r="D18" s="6"/>
      <c r="E18" s="8" t="str">
        <f t="shared" si="0"/>
        <v/>
      </c>
      <c r="F18" s="7">
        <v>0</v>
      </c>
      <c r="G18" s="7"/>
      <c r="H18" s="7"/>
      <c r="I18" s="7"/>
      <c r="J18" s="7" t="str">
        <f t="shared" si="1"/>
        <v/>
      </c>
      <c r="K18" s="6">
        <v>0</v>
      </c>
      <c r="L18" s="6"/>
      <c r="M18" s="6"/>
      <c r="N18" s="6"/>
      <c r="O18" s="6" t="str">
        <f t="shared" si="2"/>
        <v/>
      </c>
      <c r="P18" s="7">
        <v>0</v>
      </c>
      <c r="Q18" s="7"/>
      <c r="R18" s="7"/>
      <c r="S18" s="7"/>
      <c r="T18" s="7" t="str">
        <f t="shared" si="3"/>
        <v/>
      </c>
      <c r="U18" s="6">
        <v>0</v>
      </c>
      <c r="V18" s="6"/>
      <c r="W18" s="6"/>
      <c r="X18" s="6"/>
      <c r="Y18" s="6" t="str">
        <f t="shared" si="4"/>
        <v/>
      </c>
      <c r="Z18" s="7">
        <v>0</v>
      </c>
      <c r="AA18" s="7"/>
      <c r="AB18" s="7"/>
      <c r="AC18" s="7"/>
      <c r="AD18" s="7" t="str">
        <f t="shared" si="5"/>
        <v/>
      </c>
      <c r="AE18" s="2" t="s">
        <v>22</v>
      </c>
    </row>
    <row r="19" spans="1:31" x14ac:dyDescent="0.2">
      <c r="A19" s="6">
        <v>0</v>
      </c>
      <c r="B19" s="6"/>
      <c r="C19" s="6"/>
      <c r="D19" s="6"/>
      <c r="E19" s="8" t="str">
        <f t="shared" si="0"/>
        <v/>
      </c>
      <c r="F19" s="7">
        <v>0</v>
      </c>
      <c r="G19" s="7"/>
      <c r="H19" s="7"/>
      <c r="I19" s="7"/>
      <c r="J19" s="7" t="str">
        <f t="shared" si="1"/>
        <v/>
      </c>
      <c r="K19" s="6">
        <v>0</v>
      </c>
      <c r="L19" s="6"/>
      <c r="M19" s="6"/>
      <c r="N19" s="6"/>
      <c r="O19" s="6" t="str">
        <f t="shared" si="2"/>
        <v/>
      </c>
      <c r="P19" s="7">
        <v>0</v>
      </c>
      <c r="Q19" s="7"/>
      <c r="R19" s="7"/>
      <c r="S19" s="7"/>
      <c r="T19" s="7" t="str">
        <f t="shared" si="3"/>
        <v/>
      </c>
      <c r="U19" s="6">
        <v>0</v>
      </c>
      <c r="V19" s="6"/>
      <c r="W19" s="6"/>
      <c r="X19" s="6"/>
      <c r="Y19" s="6" t="str">
        <f t="shared" si="4"/>
        <v/>
      </c>
      <c r="Z19" s="7">
        <v>0</v>
      </c>
      <c r="AA19" s="7"/>
      <c r="AB19" s="7"/>
      <c r="AC19" s="7"/>
      <c r="AD19" s="7" t="str">
        <f t="shared" si="5"/>
        <v/>
      </c>
      <c r="AE19" s="2" t="s">
        <v>22</v>
      </c>
    </row>
    <row r="20" spans="1:31" x14ac:dyDescent="0.2">
      <c r="A20" s="6">
        <v>0</v>
      </c>
      <c r="B20" s="6"/>
      <c r="C20" s="6"/>
      <c r="D20" s="6"/>
      <c r="E20" s="8" t="str">
        <f t="shared" si="0"/>
        <v/>
      </c>
      <c r="F20" s="7">
        <v>0</v>
      </c>
      <c r="G20" s="7"/>
      <c r="H20" s="7"/>
      <c r="I20" s="7"/>
      <c r="J20" s="7" t="str">
        <f t="shared" si="1"/>
        <v/>
      </c>
      <c r="K20" s="6">
        <v>0</v>
      </c>
      <c r="L20" s="6"/>
      <c r="M20" s="6"/>
      <c r="N20" s="6"/>
      <c r="O20" s="6" t="str">
        <f t="shared" si="2"/>
        <v/>
      </c>
      <c r="P20" s="7">
        <v>0</v>
      </c>
      <c r="Q20" s="7"/>
      <c r="R20" s="7"/>
      <c r="S20" s="7"/>
      <c r="T20" s="7" t="str">
        <f t="shared" si="3"/>
        <v/>
      </c>
      <c r="U20" s="6">
        <v>0</v>
      </c>
      <c r="V20" s="6"/>
      <c r="W20" s="6"/>
      <c r="X20" s="6"/>
      <c r="Y20" s="6" t="str">
        <f t="shared" si="4"/>
        <v/>
      </c>
      <c r="Z20" s="7">
        <v>0</v>
      </c>
      <c r="AA20" s="7"/>
      <c r="AB20" s="7"/>
      <c r="AC20" s="7"/>
      <c r="AD20" s="7" t="str">
        <f t="shared" si="5"/>
        <v/>
      </c>
      <c r="AE20" s="2" t="s">
        <v>22</v>
      </c>
    </row>
    <row r="21" spans="1:31" x14ac:dyDescent="0.2">
      <c r="A21" s="6">
        <v>0</v>
      </c>
      <c r="B21" s="6"/>
      <c r="C21" s="6"/>
      <c r="D21" s="6"/>
      <c r="E21" s="8" t="str">
        <f t="shared" si="0"/>
        <v/>
      </c>
      <c r="F21" s="7">
        <v>0</v>
      </c>
      <c r="G21" s="7"/>
      <c r="H21" s="7"/>
      <c r="I21" s="7"/>
      <c r="J21" s="7" t="str">
        <f t="shared" si="1"/>
        <v/>
      </c>
      <c r="K21" s="6">
        <v>0</v>
      </c>
      <c r="L21" s="6"/>
      <c r="M21" s="6"/>
      <c r="N21" s="6"/>
      <c r="O21" s="6" t="str">
        <f t="shared" si="2"/>
        <v/>
      </c>
      <c r="P21" s="7">
        <v>0</v>
      </c>
      <c r="Q21" s="7"/>
      <c r="R21" s="7"/>
      <c r="S21" s="7"/>
      <c r="T21" s="7" t="str">
        <f t="shared" si="3"/>
        <v/>
      </c>
      <c r="U21" s="6">
        <v>0</v>
      </c>
      <c r="V21" s="6"/>
      <c r="W21" s="6"/>
      <c r="X21" s="6"/>
      <c r="Y21" s="6" t="str">
        <f t="shared" si="4"/>
        <v/>
      </c>
      <c r="Z21" s="7">
        <v>0</v>
      </c>
      <c r="AA21" s="7"/>
      <c r="AB21" s="7"/>
      <c r="AC21" s="7"/>
      <c r="AD21" s="7" t="str">
        <f t="shared" si="5"/>
        <v/>
      </c>
      <c r="AE21" s="2" t="s">
        <v>22</v>
      </c>
    </row>
    <row r="22" spans="1:31" x14ac:dyDescent="0.2">
      <c r="A22" s="6">
        <v>0</v>
      </c>
      <c r="B22" s="6"/>
      <c r="C22" s="6"/>
      <c r="D22" s="6"/>
      <c r="E22" s="8" t="str">
        <f t="shared" si="0"/>
        <v/>
      </c>
      <c r="F22" s="7">
        <v>0</v>
      </c>
      <c r="G22" s="7"/>
      <c r="H22" s="7"/>
      <c r="I22" s="7"/>
      <c r="J22" s="7" t="str">
        <f t="shared" si="1"/>
        <v/>
      </c>
      <c r="K22" s="6">
        <v>0</v>
      </c>
      <c r="L22" s="6"/>
      <c r="M22" s="6"/>
      <c r="N22" s="6"/>
      <c r="O22" s="6" t="str">
        <f t="shared" si="2"/>
        <v/>
      </c>
      <c r="P22" s="7">
        <v>0</v>
      </c>
      <c r="Q22" s="7"/>
      <c r="R22" s="7"/>
      <c r="S22" s="7"/>
      <c r="T22" s="7" t="str">
        <f t="shared" si="3"/>
        <v/>
      </c>
      <c r="U22" s="6">
        <v>0</v>
      </c>
      <c r="V22" s="6"/>
      <c r="W22" s="6"/>
      <c r="X22" s="6"/>
      <c r="Y22" s="6" t="str">
        <f t="shared" si="4"/>
        <v/>
      </c>
      <c r="Z22" s="7">
        <v>0</v>
      </c>
      <c r="AA22" s="7"/>
      <c r="AB22" s="7"/>
      <c r="AC22" s="7"/>
      <c r="AD22" s="7" t="str">
        <f t="shared" si="5"/>
        <v/>
      </c>
      <c r="AE22" s="2" t="s">
        <v>22</v>
      </c>
    </row>
    <row r="23" spans="1:31" x14ac:dyDescent="0.2">
      <c r="A23" s="6">
        <v>0</v>
      </c>
      <c r="B23" s="6"/>
      <c r="C23" s="6"/>
      <c r="D23" s="6"/>
      <c r="E23" s="8" t="str">
        <f t="shared" si="0"/>
        <v/>
      </c>
      <c r="F23" s="7">
        <v>0</v>
      </c>
      <c r="G23" s="7"/>
      <c r="H23" s="7"/>
      <c r="I23" s="7"/>
      <c r="J23" s="7" t="str">
        <f t="shared" si="1"/>
        <v/>
      </c>
      <c r="K23" s="6">
        <v>0</v>
      </c>
      <c r="L23" s="6"/>
      <c r="M23" s="6"/>
      <c r="N23" s="6"/>
      <c r="O23" s="6" t="str">
        <f t="shared" si="2"/>
        <v/>
      </c>
      <c r="P23" s="7">
        <v>0</v>
      </c>
      <c r="Q23" s="7"/>
      <c r="R23" s="7"/>
      <c r="S23" s="7"/>
      <c r="T23" s="7" t="str">
        <f t="shared" si="3"/>
        <v/>
      </c>
      <c r="U23" s="6">
        <v>0</v>
      </c>
      <c r="V23" s="6"/>
      <c r="W23" s="6"/>
      <c r="X23" s="6"/>
      <c r="Y23" s="6" t="str">
        <f t="shared" si="4"/>
        <v/>
      </c>
      <c r="Z23" s="7">
        <v>0</v>
      </c>
      <c r="AA23" s="7"/>
      <c r="AB23" s="7"/>
      <c r="AC23" s="7"/>
      <c r="AD23" s="7" t="str">
        <f t="shared" si="5"/>
        <v/>
      </c>
      <c r="AE23" s="2" t="s">
        <v>22</v>
      </c>
    </row>
    <row r="24" spans="1:31" x14ac:dyDescent="0.2">
      <c r="A24" s="6">
        <v>0</v>
      </c>
      <c r="B24" s="6"/>
      <c r="C24" s="6"/>
      <c r="D24" s="6"/>
      <c r="E24" s="8" t="str">
        <f t="shared" si="0"/>
        <v/>
      </c>
      <c r="F24" s="7">
        <v>0</v>
      </c>
      <c r="G24" s="7"/>
      <c r="H24" s="7"/>
      <c r="I24" s="7"/>
      <c r="J24" s="7" t="str">
        <f t="shared" si="1"/>
        <v/>
      </c>
      <c r="K24" s="6">
        <v>0</v>
      </c>
      <c r="L24" s="6"/>
      <c r="M24" s="6"/>
      <c r="N24" s="6"/>
      <c r="O24" s="6" t="str">
        <f t="shared" si="2"/>
        <v/>
      </c>
      <c r="P24" s="7">
        <v>0</v>
      </c>
      <c r="Q24" s="7"/>
      <c r="R24" s="7"/>
      <c r="S24" s="7"/>
      <c r="T24" s="7" t="str">
        <f t="shared" si="3"/>
        <v/>
      </c>
      <c r="U24" s="6">
        <v>0</v>
      </c>
      <c r="V24" s="6"/>
      <c r="W24" s="6"/>
      <c r="X24" s="6"/>
      <c r="Y24" s="6" t="str">
        <f t="shared" si="4"/>
        <v/>
      </c>
      <c r="Z24" s="7">
        <v>0</v>
      </c>
      <c r="AA24" s="7"/>
      <c r="AB24" s="7"/>
      <c r="AC24" s="7"/>
      <c r="AD24" s="7" t="str">
        <f t="shared" si="5"/>
        <v/>
      </c>
      <c r="AE24" s="2" t="s">
        <v>22</v>
      </c>
    </row>
    <row r="25" spans="1:31" x14ac:dyDescent="0.2">
      <c r="A25" s="6">
        <v>0</v>
      </c>
      <c r="B25" s="6"/>
      <c r="C25" s="6"/>
      <c r="D25" s="6"/>
      <c r="E25" s="8" t="str">
        <f t="shared" si="0"/>
        <v/>
      </c>
      <c r="F25" s="7">
        <v>0</v>
      </c>
      <c r="G25" s="7"/>
      <c r="H25" s="7"/>
      <c r="I25" s="7"/>
      <c r="J25" s="7" t="str">
        <f t="shared" si="1"/>
        <v/>
      </c>
      <c r="K25" s="6">
        <v>0</v>
      </c>
      <c r="L25" s="6"/>
      <c r="M25" s="6"/>
      <c r="N25" s="6"/>
      <c r="O25" s="6" t="str">
        <f t="shared" si="2"/>
        <v/>
      </c>
      <c r="P25" s="7">
        <v>0</v>
      </c>
      <c r="Q25" s="7"/>
      <c r="R25" s="7"/>
      <c r="S25" s="7"/>
      <c r="T25" s="7" t="str">
        <f t="shared" si="3"/>
        <v/>
      </c>
      <c r="U25" s="6">
        <v>0</v>
      </c>
      <c r="V25" s="6"/>
      <c r="W25" s="6"/>
      <c r="X25" s="6"/>
      <c r="Y25" s="6" t="str">
        <f t="shared" si="4"/>
        <v/>
      </c>
      <c r="Z25" s="7">
        <v>0</v>
      </c>
      <c r="AA25" s="7"/>
      <c r="AB25" s="7"/>
      <c r="AC25" s="7"/>
      <c r="AD25" s="7" t="str">
        <f t="shared" si="5"/>
        <v/>
      </c>
      <c r="AE25" s="2" t="s">
        <v>22</v>
      </c>
    </row>
    <row r="26" spans="1:31" x14ac:dyDescent="0.2">
      <c r="A26" s="6">
        <v>0</v>
      </c>
      <c r="B26" s="6"/>
      <c r="C26" s="6"/>
      <c r="D26" s="6"/>
      <c r="E26" s="8" t="str">
        <f t="shared" si="0"/>
        <v/>
      </c>
      <c r="F26" s="7">
        <v>0</v>
      </c>
      <c r="G26" s="7"/>
      <c r="H26" s="7"/>
      <c r="I26" s="7"/>
      <c r="J26" s="7" t="str">
        <f t="shared" si="1"/>
        <v/>
      </c>
      <c r="K26" s="6">
        <v>0</v>
      </c>
      <c r="L26" s="6"/>
      <c r="M26" s="6"/>
      <c r="N26" s="6"/>
      <c r="O26" s="6" t="str">
        <f t="shared" si="2"/>
        <v/>
      </c>
      <c r="P26" s="7">
        <v>0</v>
      </c>
      <c r="Q26" s="7"/>
      <c r="R26" s="7"/>
      <c r="S26" s="7"/>
      <c r="T26" s="7" t="str">
        <f t="shared" si="3"/>
        <v/>
      </c>
      <c r="U26" s="6">
        <v>0</v>
      </c>
      <c r="V26" s="6"/>
      <c r="W26" s="6"/>
      <c r="X26" s="6"/>
      <c r="Y26" s="6" t="str">
        <f t="shared" si="4"/>
        <v/>
      </c>
      <c r="Z26" s="7">
        <v>0</v>
      </c>
      <c r="AA26" s="7"/>
      <c r="AB26" s="7"/>
      <c r="AC26" s="7"/>
      <c r="AD26" s="7" t="str">
        <f t="shared" si="5"/>
        <v/>
      </c>
      <c r="AE26" s="2" t="s">
        <v>22</v>
      </c>
    </row>
    <row r="27" spans="1:31" x14ac:dyDescent="0.2">
      <c r="AE27" s="2" t="s">
        <v>22</v>
      </c>
    </row>
    <row r="28" spans="1:31" x14ac:dyDescent="0.2">
      <c r="A28" s="5" t="s">
        <v>59</v>
      </c>
    </row>
    <row r="29" spans="1:31" x14ac:dyDescent="0.2">
      <c r="A29" t="s">
        <v>60</v>
      </c>
    </row>
    <row r="30" spans="1:31" x14ac:dyDescent="0.2">
      <c r="A30" t="s">
        <v>61</v>
      </c>
    </row>
    <row r="31" spans="1:31" x14ac:dyDescent="0.2">
      <c r="A3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Castanhola</dc:creator>
  <cp:lastModifiedBy>Castanhola</cp:lastModifiedBy>
  <dcterms:created xsi:type="dcterms:W3CDTF">2021-09-25T13:34:23Z</dcterms:created>
  <dcterms:modified xsi:type="dcterms:W3CDTF">2021-11-09T22:44:40Z</dcterms:modified>
</cp:coreProperties>
</file>